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sarmiento\Google Drive\Carpeta de Trabajo 2019\03_ET_2019\CGR\Cuenta Anual 2018\DEFINITIVO PARA TRASMISION 2017\"/>
    </mc:Choice>
  </mc:AlternateContent>
  <bookViews>
    <workbookView xWindow="0" yWindow="0" windowWidth="20490" windowHeight="6555"/>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8.1  COMPROMISOS PRESUPUEST..." sheetId="6" r:id="rId6"/>
    <sheet name="F8.3  PROYECTOS O ACTIVIDADE..." sheetId="7" r:id="rId7"/>
    <sheet name="F8.5  POLÍTICA DE GESTIÓN AM..." sheetId="8" r:id="rId8"/>
    <sheet name="F9  RELACIÓN DE PROCESOS JUD..." sheetId="9" r:id="rId9"/>
    <sheet name="F10  INFORMACIÓN OPERATIVA (..." sheetId="10" r:id="rId10"/>
    <sheet name="F11  PLAN DE INVERSIÓN Y EJE..." sheetId="11" r:id="rId11"/>
    <sheet name="F25.1  COMPOSICIÓN PATRIMONI..." sheetId="12" r:id="rId12"/>
    <sheet name="F25.2  TRANSFERENCIAS PRESUP..." sheetId="13" r:id="rId13"/>
    <sheet name="F25.3  AUTORIZACIÓN DE NOTIF..." sheetId="20" r:id="rId14"/>
    <sheet name="F25.3  AUTORIZACIÓN (VIG 2018)" sheetId="19" r:id="rId15"/>
    <sheet name="F33  CIERRE PRESUPUESTAL" sheetId="15" r:id="rId16"/>
    <sheet name="F39.1.1  ACTIVIDADES DE LA P..." sheetId="16" r:id="rId17"/>
    <sheet name="F39.1.1  ACTIVIDADES (VIG 2018)" sheetId="21" r:id="rId18"/>
    <sheet name="F39.1.2  ACTIVIDADES Y RESUL..." sheetId="17" r:id="rId19"/>
    <sheet name="F39.1.3  RESULTADOS DE LA PA..." sheetId="18" r:id="rId20"/>
  </sheets>
  <calcPr calcId="152511"/>
</workbook>
</file>

<file path=xl/calcChain.xml><?xml version="1.0" encoding="utf-8"?>
<calcChain xmlns="http://schemas.openxmlformats.org/spreadsheetml/2006/main">
  <c r="Q28" i="7" l="1"/>
  <c r="Q21" i="7"/>
  <c r="Q20" i="7"/>
  <c r="Q19" i="7"/>
  <c r="Q18" i="7"/>
  <c r="Q17" i="7"/>
  <c r="Q16" i="7"/>
  <c r="Q15" i="7"/>
  <c r="Q49" i="4" l="1"/>
  <c r="Q48" i="4"/>
  <c r="Q47" i="4"/>
  <c r="Q43" i="4"/>
  <c r="Q38" i="4"/>
  <c r="Q37" i="4"/>
  <c r="Q36" i="4"/>
  <c r="Q35" i="4"/>
  <c r="Q34" i="4"/>
  <c r="Q32" i="4"/>
  <c r="Q31" i="4"/>
  <c r="Q29" i="4"/>
  <c r="Q28" i="4"/>
  <c r="Q27" i="4"/>
  <c r="Q26" i="4"/>
  <c r="Q25" i="4"/>
  <c r="Q24" i="4"/>
  <c r="Q23" i="4"/>
  <c r="Q22" i="4"/>
  <c r="Q21" i="4"/>
  <c r="Q20" i="4"/>
  <c r="Q19" i="4"/>
  <c r="Q18" i="4"/>
  <c r="Q15" i="4"/>
  <c r="Q13" i="4"/>
  <c r="Q11" i="4"/>
  <c r="K169" i="5" l="1"/>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A60" i="5"/>
  <c r="A110" i="5" s="1"/>
  <c r="A111" i="5" s="1"/>
  <c r="A112" i="5" s="1"/>
  <c r="A113" i="5" s="1"/>
  <c r="A114" i="5" s="1"/>
  <c r="A115" i="5" s="1"/>
  <c r="A116" i="5" s="1"/>
  <c r="A117" i="5" s="1"/>
  <c r="A118" i="5" s="1"/>
  <c r="A119" i="5" s="1"/>
  <c r="A120" i="5" s="1"/>
  <c r="A121" i="5" s="1"/>
  <c r="A155" i="5" s="1"/>
  <c r="A156" i="5" s="1"/>
  <c r="A93" i="5" s="1"/>
  <c r="A94" i="5" s="1"/>
  <c r="A95" i="5" s="1"/>
  <c r="A96" i="5" s="1"/>
  <c r="A97" i="5" s="1"/>
  <c r="A98" i="5" s="1"/>
  <c r="A99" i="5" s="1"/>
  <c r="A100" i="5" s="1"/>
  <c r="A101" i="5" s="1"/>
  <c r="A102" i="5" s="1"/>
  <c r="A103" i="5" s="1"/>
  <c r="A104" i="5" s="1"/>
  <c r="A105" i="5" s="1"/>
  <c r="A106" i="5" s="1"/>
  <c r="A107" i="5" s="1"/>
  <c r="A108" i="5" s="1"/>
  <c r="A109"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7" i="5" s="1"/>
  <c r="A158" i="5" s="1"/>
  <c r="A159" i="5" s="1"/>
  <c r="A160" i="5" s="1"/>
  <c r="A161" i="5" s="1"/>
  <c r="A162" i="5" s="1"/>
  <c r="A163" i="5" s="1"/>
  <c r="A164" i="5" s="1"/>
  <c r="A165" i="5" s="1"/>
  <c r="A166" i="5" s="1"/>
  <c r="A167" i="5" s="1"/>
  <c r="A168" i="5" s="1"/>
  <c r="A169" i="5" s="1"/>
  <c r="K59" i="5"/>
  <c r="A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alcChain>
</file>

<file path=xl/comments1.xml><?xml version="1.0" encoding="utf-8"?>
<comments xmlns="http://schemas.openxmlformats.org/spreadsheetml/2006/main">
  <authors>
    <author>Francisco FS. Sanchez</author>
    <author>Dulfay Patricia Ortiz Abauza</author>
  </authors>
  <commentList>
    <comment ref="D72" authorId="0" shapeId="0">
      <text>
        <r>
          <rPr>
            <b/>
            <sz val="9"/>
            <color indexed="81"/>
            <rFont val="Tahoma"/>
            <family val="2"/>
          </rPr>
          <t>Francisco FS. Sanchez:</t>
        </r>
        <r>
          <rPr>
            <sz val="9"/>
            <color indexed="81"/>
            <rFont val="Tahoma"/>
            <family val="2"/>
          </rPr>
          <t xml:space="preserve">
OBRA TERMINADA</t>
        </r>
      </text>
    </comment>
    <comment ref="E73" authorId="0" shapeId="0">
      <text>
        <r>
          <rPr>
            <b/>
            <sz val="9"/>
            <color indexed="81"/>
            <rFont val="Tahoma"/>
            <family val="2"/>
          </rPr>
          <t>Francisco FS. Sanchez:</t>
        </r>
        <r>
          <rPr>
            <sz val="9"/>
            <color indexed="81"/>
            <rFont val="Tahoma"/>
            <family val="2"/>
          </rPr>
          <t xml:space="preserve">
PERMISOS VENCIDOS</t>
        </r>
      </text>
    </comment>
    <comment ref="H74" authorId="1" shapeId="0">
      <text>
        <r>
          <rPr>
            <b/>
            <sz val="9"/>
            <color indexed="81"/>
            <rFont val="Tahoma"/>
            <family val="2"/>
          </rPr>
          <t xml:space="preserve">FORESTAL DAGMA
</t>
        </r>
      </text>
    </comment>
    <comment ref="H75" authorId="1" shapeId="0">
      <text>
        <r>
          <rPr>
            <b/>
            <sz val="9"/>
            <color indexed="81"/>
            <rFont val="Tahoma"/>
            <family val="2"/>
          </rPr>
          <t>FORESTAL ANLA</t>
        </r>
      </text>
    </comment>
  </commentList>
</comments>
</file>

<file path=xl/sharedStrings.xml><?xml version="1.0" encoding="utf-8"?>
<sst xmlns="http://schemas.openxmlformats.org/spreadsheetml/2006/main" count="11754" uniqueCount="5744">
  <si>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</si>
  <si>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</si>
  <si>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</si>
  <si>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</si>
  <si>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</si>
  <si>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</si>
  <si>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</si>
  <si>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</si>
  <si>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</si>
  <si>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</si>
  <si>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</si>
  <si>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</si>
  <si>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</si>
  <si>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</si>
  <si>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</si>
  <si>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</si>
  <si>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</si>
  <si>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</si>
  <si>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</si>
  <si>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</si>
  <si>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</si>
  <si>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</si>
  <si>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</si>
  <si>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</si>
  <si>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</si>
  <si>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</si>
  <si>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</si>
  <si>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</si>
  <si>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</si>
  <si>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</si>
  <si>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</si>
  <si>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</si>
  <si>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</si>
  <si>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</si>
  <si>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</si>
  <si>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</si>
  <si>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</si>
  <si>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</si>
  <si>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</si>
  <si>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</si>
  <si>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</si>
  <si>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</si>
  <si>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</si>
  <si>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</si>
  <si>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</si>
  <si>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</si>
  <si>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</si>
  <si>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</si>
  <si>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</si>
  <si>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</si>
  <si>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</si>
  <si>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</si>
  <si>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</si>
  <si>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</si>
  <si>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</si>
  <si>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</si>
  <si>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</si>
  <si>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</si>
  <si>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</si>
  <si>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</si>
  <si>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</si>
  <si>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</si>
  <si>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</si>
  <si>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</si>
  <si>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</si>
  <si>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</si>
  <si>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</si>
  <si>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</si>
  <si>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</si>
  <si>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</si>
  <si>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</si>
  <si>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</si>
  <si>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</si>
  <si>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</si>
  <si>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</si>
  <si>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</si>
  <si>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</si>
  <si>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</si>
  <si>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</si>
  <si>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</si>
  <si>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</si>
  <si>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</si>
  <si>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</si>
  <si>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</si>
  <si>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</si>
  <si>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</si>
  <si>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</si>
  <si>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</si>
  <si>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</si>
  <si>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</si>
  <si>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</si>
  <si>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</si>
  <si>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</si>
  <si>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</si>
  <si>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</si>
  <si>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</si>
  <si>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</si>
  <si>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</si>
  <si>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</si>
  <si>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</si>
  <si>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</si>
  <si>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</si>
  <si>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</si>
  <si>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</si>
  <si>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</si>
  <si>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</si>
  <si>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</si>
  <si>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</si>
  <si>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</si>
  <si>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</si>
  <si>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</si>
  <si>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</si>
  <si>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</si>
  <si>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</si>
  <si>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</si>
  <si>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</si>
  <si>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</si>
  <si>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</si>
  <si>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</si>
  <si>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</si>
  <si>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</si>
  <si>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</si>
  <si>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</si>
  <si>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</si>
  <si>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</si>
  <si>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</si>
  <si>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</si>
  <si>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</si>
  <si>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</si>
  <si>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</si>
  <si>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</si>
  <si>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</si>
  <si>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</si>
  <si>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</si>
  <si>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</si>
  <si>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</si>
  <si>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</si>
  <si>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</si>
  <si>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</si>
  <si>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</si>
  <si>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</si>
  <si>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</si>
  <si>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</si>
  <si>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</si>
  <si>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</si>
  <si>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</si>
  <si>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</si>
  <si>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</si>
  <si>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</si>
  <si>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</si>
  <si>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</si>
  <si>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</si>
  <si>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</si>
  <si>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</si>
  <si>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</si>
  <si>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</si>
  <si>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</si>
  <si>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</si>
  <si>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</si>
  <si>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</si>
  <si>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</si>
  <si>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</si>
  <si>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</si>
  <si>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</si>
  <si>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</si>
  <si>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</si>
  <si>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</si>
  <si>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</si>
  <si>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</si>
  <si>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</si>
  <si>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</si>
  <si>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</si>
  <si>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</si>
  <si>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</si>
  <si>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</si>
  <si>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</si>
  <si>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</si>
  <si>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</si>
  <si>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23 NORTE DE SANTANDER - DEPARTAMENTO</t>
  </si>
  <si>
    <t>3 PERMISO</t>
  </si>
  <si>
    <t>101 CORP AUTÓN REG DE LA FRONTERA NORORIENTAL - CORPONOR -.</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</si>
  <si>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</si>
  <si>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</si>
  <si>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</si>
  <si>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</si>
  <si>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</si>
  <si>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</si>
  <si>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</si>
  <si>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</si>
  <si>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</si>
  <si>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</si>
  <si>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</si>
  <si>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</si>
  <si>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</si>
  <si>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</si>
  <si>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</si>
  <si>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</si>
  <si>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</si>
  <si>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</si>
  <si>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</si>
  <si>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</si>
  <si>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</si>
  <si>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</si>
  <si>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</si>
  <si>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</si>
  <si>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</si>
  <si>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</si>
  <si>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</si>
  <si>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</si>
  <si>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</si>
  <si>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</si>
  <si>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</si>
  <si>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</si>
  <si>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</si>
  <si>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</si>
  <si>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</si>
  <si>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</si>
  <si>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</si>
  <si>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</si>
  <si>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</si>
  <si>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</si>
  <si>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</si>
  <si>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</si>
  <si>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</si>
  <si>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21 META - DEPARTAMENTO</t>
  </si>
  <si>
    <t>102 CORP PARA EL DESARR SOSTEN DEL URABÁ - CORPOURABÁ -.</t>
  </si>
  <si>
    <t>22 NARIÑO - DEPARTAMENTO</t>
  </si>
  <si>
    <t>103 CORP AUTÓN REG DE LAS CUENCAS DE LOS RÍOS RIONEGRO Y NARE - CORNARE -.</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</si>
  <si>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</si>
  <si>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</si>
  <si>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</si>
  <si>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</si>
  <si>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</si>
  <si>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</si>
  <si>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</si>
  <si>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</si>
  <si>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</si>
  <si>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</si>
  <si>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</si>
  <si>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</si>
  <si>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</si>
  <si>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</si>
  <si>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</si>
  <si>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</si>
  <si>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</si>
  <si>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</si>
  <si>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</si>
  <si>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</si>
  <si>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</si>
  <si>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</si>
  <si>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</si>
  <si>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</si>
  <si>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</si>
  <si>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</si>
  <si>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</si>
  <si>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</si>
  <si>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</si>
  <si>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</si>
  <si>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</si>
  <si>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</si>
  <si>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</si>
  <si>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</si>
  <si>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</si>
  <si>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</si>
  <si>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</si>
  <si>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</si>
  <si>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</si>
  <si>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</si>
  <si>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</si>
  <si>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</si>
  <si>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</si>
  <si>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</si>
  <si>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</si>
  <si>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</si>
  <si>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</si>
  <si>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</si>
  <si>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</si>
  <si>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</si>
  <si>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</si>
  <si>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</si>
  <si>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</si>
  <si>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</si>
  <si>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</si>
  <si>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</si>
  <si>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</si>
  <si>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</si>
  <si>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</si>
  <si>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</si>
  <si>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</si>
  <si>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</si>
  <si>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</si>
  <si>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</si>
  <si>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</si>
  <si>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</si>
  <si>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</si>
  <si>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</si>
  <si>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</si>
  <si>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</si>
  <si>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</si>
  <si>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</si>
  <si>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</si>
  <si>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</si>
  <si>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</si>
  <si>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</si>
  <si>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</si>
  <si>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</si>
  <si>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</si>
  <si>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</si>
  <si>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</si>
  <si>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</si>
  <si>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</si>
  <si>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</si>
  <si>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</si>
  <si>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</si>
  <si>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</si>
  <si>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</si>
  <si>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</si>
  <si>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</si>
  <si>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</si>
  <si>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</si>
  <si>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</si>
  <si>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</si>
  <si>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</si>
  <si>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</si>
  <si>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</si>
  <si>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</si>
  <si>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</si>
  <si>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</si>
  <si>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</si>
  <si>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</si>
  <si>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</si>
  <si>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</si>
  <si>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</si>
  <si>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</si>
  <si>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</si>
  <si>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</si>
  <si>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</si>
  <si>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</si>
  <si>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</si>
  <si>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</si>
  <si>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</si>
  <si>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</si>
  <si>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</si>
  <si>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</si>
  <si>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</si>
  <si>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</si>
  <si>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</si>
  <si>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</si>
  <si>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</si>
  <si>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</si>
  <si>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</si>
  <si>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</si>
  <si>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</si>
  <si>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</si>
  <si>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</si>
  <si>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</si>
  <si>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</si>
  <si>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</si>
  <si>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</si>
  <si>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</si>
  <si>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</si>
  <si>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</si>
  <si>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</si>
  <si>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</si>
  <si>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</si>
  <si>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</si>
  <si>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</si>
  <si>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</si>
  <si>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</si>
  <si>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</si>
  <si>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</si>
  <si>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</si>
  <si>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</si>
  <si>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</si>
  <si>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</si>
  <si>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</si>
  <si>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</si>
  <si>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</si>
  <si>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</si>
  <si>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</si>
  <si>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</si>
  <si>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</si>
  <si>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</si>
  <si>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</si>
  <si>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</si>
  <si>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</si>
  <si>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</si>
  <si>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</si>
  <si>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</si>
  <si>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</si>
  <si>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</si>
  <si>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</si>
  <si>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</si>
  <si>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</si>
  <si>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</si>
  <si>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</si>
  <si>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</si>
  <si>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</si>
  <si>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</si>
  <si>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</si>
  <si>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</si>
  <si>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</si>
  <si>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</si>
  <si>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</si>
  <si>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</si>
  <si>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</si>
  <si>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</si>
  <si>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</si>
  <si>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</si>
  <si>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</si>
  <si>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</si>
  <si>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</si>
  <si>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</si>
  <si>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</si>
  <si>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</si>
  <si>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</si>
  <si>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</si>
  <si>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</si>
  <si>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</si>
  <si>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</si>
  <si>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</si>
  <si>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</si>
  <si>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</si>
  <si>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</si>
  <si>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</si>
  <si>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</si>
  <si>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</si>
  <si>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</si>
  <si>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</si>
  <si>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</si>
  <si>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</si>
  <si>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</si>
  <si>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</si>
  <si>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</si>
  <si>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</si>
  <si>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</si>
  <si>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</si>
  <si>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</si>
  <si>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</si>
  <si>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</si>
  <si>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</si>
  <si>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</si>
  <si>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</si>
  <si>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</si>
  <si>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</si>
  <si>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</si>
  <si>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</si>
  <si>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</si>
  <si>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</si>
  <si>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</si>
  <si>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</si>
  <si>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</si>
  <si>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</si>
  <si>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</si>
  <si>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</si>
  <si>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</si>
  <si>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</si>
  <si>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</si>
  <si>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</si>
  <si>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</si>
  <si>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</si>
  <si>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</si>
  <si>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</si>
  <si>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</si>
  <si>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</si>
  <si>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</si>
  <si>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</si>
  <si>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</si>
  <si>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</si>
  <si>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</si>
  <si>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</si>
  <si>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</si>
  <si>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</si>
  <si>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</si>
  <si>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</si>
  <si>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</si>
  <si>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</si>
  <si>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</si>
  <si>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</si>
  <si>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</si>
  <si>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</si>
  <si>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</si>
  <si>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</si>
  <si>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</si>
  <si>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</si>
  <si>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</si>
  <si>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</si>
  <si>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</si>
  <si>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</si>
  <si>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</si>
  <si>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</si>
  <si>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</si>
  <si>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</si>
  <si>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</si>
  <si>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</si>
  <si>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</si>
  <si>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</si>
  <si>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</si>
  <si>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</si>
  <si>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</si>
  <si>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</si>
  <si>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</si>
  <si>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</si>
  <si>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</si>
  <si>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</si>
  <si>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</si>
  <si>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</si>
  <si>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</si>
  <si>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</si>
  <si>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</si>
  <si>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</si>
  <si>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</si>
  <si>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</si>
  <si>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</si>
  <si>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</si>
  <si>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</si>
  <si>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</si>
  <si>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</si>
  <si>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</si>
  <si>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</si>
  <si>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</si>
  <si>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</si>
  <si>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</si>
  <si>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</si>
  <si>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</si>
  <si>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</si>
  <si>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</si>
  <si>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</si>
  <si>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</si>
  <si>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</si>
  <si>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</si>
  <si>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</si>
  <si>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</si>
  <si>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</si>
  <si>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</si>
  <si>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</si>
  <si>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</si>
  <si>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</si>
  <si>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</si>
  <si>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</si>
  <si>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</si>
  <si>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</si>
  <si>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</si>
  <si>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</si>
  <si>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</si>
  <si>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</si>
  <si>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</si>
  <si>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</si>
  <si>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</si>
  <si>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</si>
  <si>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</si>
  <si>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</si>
  <si>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</si>
  <si>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</si>
  <si>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</si>
  <si>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</si>
  <si>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</si>
  <si>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</si>
  <si>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</si>
  <si>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</si>
  <si>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</si>
  <si>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</si>
  <si>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</si>
  <si>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</si>
  <si>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</si>
  <si>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</si>
  <si>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</si>
  <si>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</si>
  <si>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</si>
  <si>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</si>
  <si>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</si>
  <si>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</si>
  <si>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</si>
  <si>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</si>
  <si>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</si>
  <si>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</si>
  <si>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</si>
  <si>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</si>
  <si>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</si>
  <si>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</si>
  <si>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</si>
  <si>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</si>
  <si>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</si>
  <si>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</si>
  <si>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</si>
  <si>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</si>
  <si>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</si>
  <si>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</si>
  <si>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</si>
  <si>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</si>
  <si>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</si>
  <si>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</si>
  <si>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</si>
  <si>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</si>
  <si>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</si>
  <si>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</si>
  <si>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</si>
  <si>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</si>
  <si>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</si>
  <si>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</si>
  <si>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</si>
  <si>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</si>
  <si>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</si>
  <si>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</si>
  <si>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</si>
  <si>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</si>
  <si>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</si>
  <si>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</si>
  <si>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</si>
  <si>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</si>
  <si>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</si>
  <si>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</si>
  <si>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</si>
  <si>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</si>
  <si>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</si>
  <si>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</si>
  <si>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</si>
  <si>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</si>
  <si>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</si>
  <si>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</si>
  <si>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</si>
  <si>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</si>
  <si>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</si>
  <si>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</si>
  <si>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</si>
  <si>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</si>
  <si>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</si>
  <si>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</si>
  <si>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</si>
  <si>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</si>
  <si>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</si>
  <si>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</si>
  <si>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</si>
  <si>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</si>
  <si>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</si>
  <si>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</si>
  <si>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</si>
  <si>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</si>
  <si>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</si>
  <si>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</si>
  <si>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</si>
  <si>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</si>
  <si>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</si>
  <si>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</si>
  <si>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</si>
  <si>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</si>
  <si>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</si>
  <si>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</si>
  <si>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</si>
  <si>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</si>
  <si>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</si>
  <si>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</si>
  <si>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</si>
  <si>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</si>
  <si>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</si>
  <si>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</si>
  <si>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</si>
  <si>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</si>
  <si>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</si>
  <si>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</si>
  <si>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</si>
  <si>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</si>
  <si>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</si>
  <si>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</si>
  <si>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</si>
  <si>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</si>
  <si>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</si>
  <si>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</si>
  <si>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</si>
  <si>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</si>
  <si>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</si>
  <si>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</si>
  <si>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</si>
  <si>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</si>
  <si>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</si>
  <si>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</si>
  <si>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</si>
  <si>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</si>
  <si>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</si>
  <si>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</si>
  <si>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</si>
  <si>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</si>
  <si>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</si>
  <si>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</si>
  <si>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</si>
  <si>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</si>
  <si>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</si>
  <si>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</si>
  <si>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</si>
  <si>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</si>
  <si>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</si>
  <si>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</si>
  <si>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</si>
  <si>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</si>
  <si>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</si>
  <si>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</si>
  <si>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</si>
  <si>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</si>
  <si>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</si>
  <si>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</si>
  <si>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</si>
  <si>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</si>
  <si>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</si>
  <si>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</si>
  <si>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</si>
  <si>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</si>
  <si>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</si>
  <si>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</si>
  <si>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</si>
  <si>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</si>
  <si>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</si>
  <si>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</si>
  <si>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</si>
  <si>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</si>
  <si>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</si>
  <si>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</si>
  <si>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</si>
  <si>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</si>
  <si>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</si>
  <si>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</si>
  <si>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</si>
  <si>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</si>
  <si>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</si>
  <si>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</si>
  <si>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</si>
  <si>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</si>
  <si>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</si>
  <si>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</si>
  <si>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</si>
  <si>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</si>
  <si>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</si>
  <si>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</si>
  <si>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</si>
  <si>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</si>
  <si>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</si>
  <si>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</si>
  <si>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</si>
  <si>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</si>
  <si>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</si>
  <si>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</si>
  <si>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</si>
  <si>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</si>
  <si>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</si>
  <si>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</si>
  <si>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</si>
  <si>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</si>
  <si>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</si>
  <si>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</si>
  <si>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</si>
  <si>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</si>
  <si>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</si>
  <si>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</si>
  <si>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</si>
  <si>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</si>
  <si>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</si>
  <si>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</si>
  <si>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</si>
  <si>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</si>
  <si>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</si>
  <si>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</si>
  <si>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</si>
  <si>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</si>
  <si>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</si>
  <si>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</si>
  <si>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</si>
  <si>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</si>
  <si>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</si>
  <si>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</si>
  <si>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</si>
  <si>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</si>
  <si>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</si>
  <si>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</si>
  <si>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</si>
  <si>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</si>
  <si>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</si>
  <si>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</si>
  <si>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</si>
  <si>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</si>
  <si>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</si>
  <si>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</si>
  <si>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</si>
  <si>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</si>
  <si>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</si>
  <si>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</si>
  <si>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</si>
  <si>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</si>
  <si>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</si>
  <si>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</si>
  <si>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</si>
  <si>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</si>
  <si>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</si>
  <si>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</si>
  <si>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</si>
  <si>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</si>
  <si>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</si>
  <si>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</si>
  <si>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</si>
  <si>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</si>
  <si>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</si>
  <si>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</si>
  <si>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</si>
  <si>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</si>
  <si>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</si>
  <si>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</si>
  <si>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</si>
  <si>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</si>
  <si>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</si>
  <si>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</si>
  <si>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</si>
  <si>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</si>
  <si>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</si>
  <si>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</si>
  <si>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</si>
  <si>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</si>
  <si>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</si>
  <si>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</si>
  <si>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</si>
  <si>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</si>
  <si>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</si>
  <si>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</si>
  <si>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</si>
  <si>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</si>
  <si>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</si>
  <si>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</si>
  <si>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</si>
  <si>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</si>
  <si>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</si>
  <si>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</si>
  <si>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</si>
  <si>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</si>
  <si>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</si>
  <si>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</si>
  <si>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</si>
  <si>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</si>
  <si>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</si>
  <si>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</si>
  <si>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</si>
  <si>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</si>
  <si>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</si>
  <si>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</si>
  <si>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</si>
  <si>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</si>
  <si>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</si>
  <si>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</si>
  <si>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</si>
  <si>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</si>
  <si>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</si>
  <si>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</si>
  <si>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</si>
  <si>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</si>
  <si>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</si>
  <si>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</si>
  <si>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</si>
  <si>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</si>
  <si>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</si>
  <si>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</si>
  <si>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</si>
  <si>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</si>
  <si>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</si>
  <si>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</si>
  <si>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</si>
  <si>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</si>
  <si>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</si>
  <si>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</si>
  <si>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</si>
  <si>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</si>
  <si>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</si>
  <si>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</si>
  <si>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</si>
  <si>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</si>
  <si>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</si>
  <si>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</si>
  <si>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</si>
  <si>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</si>
  <si>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</si>
  <si>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</si>
  <si>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</si>
  <si>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</si>
  <si>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</si>
  <si>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</si>
  <si>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</si>
  <si>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</si>
  <si>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</si>
  <si>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</si>
  <si>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</si>
  <si>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</si>
  <si>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</si>
  <si>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</si>
  <si>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</si>
  <si>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</si>
  <si>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</si>
  <si>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</si>
  <si>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</si>
  <si>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</si>
  <si>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</si>
  <si>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</si>
  <si>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</si>
  <si>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</si>
  <si>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</si>
  <si>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</si>
  <si>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</si>
  <si>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</si>
  <si>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</si>
  <si>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</si>
  <si>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</si>
  <si>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</si>
  <si>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</si>
  <si>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</si>
  <si>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</si>
  <si>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</si>
  <si>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</si>
  <si>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</si>
  <si>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</si>
  <si>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</si>
  <si>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</si>
  <si>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</si>
  <si>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</si>
  <si>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</si>
  <si>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</si>
  <si>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</si>
  <si>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</si>
  <si>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</si>
  <si>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</si>
  <si>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</si>
  <si>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</si>
  <si>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</si>
  <si>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</si>
  <si>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</si>
  <si>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</si>
  <si>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</si>
  <si>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</si>
  <si>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</si>
  <si>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</si>
  <si>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</si>
  <si>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</si>
  <si>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</si>
  <si>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</si>
  <si>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</si>
  <si>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</si>
  <si>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</si>
  <si>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</si>
  <si>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</si>
  <si>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</si>
  <si>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</si>
  <si>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</si>
  <si>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</si>
  <si>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</si>
  <si>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</si>
  <si>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</si>
  <si>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</si>
  <si>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</si>
  <si>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</si>
  <si>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</si>
  <si>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</si>
  <si>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</si>
  <si>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</si>
  <si>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</si>
  <si>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</si>
  <si>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</si>
  <si>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</si>
  <si>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</si>
  <si>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</si>
  <si>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</si>
  <si>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</si>
  <si>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</si>
  <si>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</si>
  <si>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</si>
  <si>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</si>
  <si>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</si>
  <si>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</si>
  <si>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</si>
  <si>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</si>
  <si>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</si>
  <si>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</si>
  <si>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</si>
  <si>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</si>
  <si>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</si>
  <si>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</si>
  <si>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</si>
  <si>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</si>
  <si>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</si>
  <si>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</si>
  <si>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</si>
  <si>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</si>
  <si>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</si>
  <si>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</si>
  <si>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</si>
  <si>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</si>
  <si>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</si>
  <si>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</si>
  <si>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</si>
  <si>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</si>
  <si>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</si>
  <si>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</si>
  <si>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</si>
  <si>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</si>
  <si>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</si>
  <si>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</si>
  <si>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</si>
  <si>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</si>
  <si>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</si>
  <si>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</si>
  <si>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</si>
  <si>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</si>
  <si>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</si>
  <si>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</si>
  <si>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</si>
  <si>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</si>
  <si>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</si>
  <si>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</si>
  <si>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</si>
  <si>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</si>
  <si>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</si>
  <si>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</si>
  <si>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</si>
  <si>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</si>
  <si>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</si>
  <si>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</si>
  <si>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</si>
  <si>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</si>
  <si>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</si>
  <si>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</si>
  <si>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</si>
  <si>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</si>
  <si>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</si>
  <si>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</si>
  <si>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</si>
  <si>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</si>
  <si>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</si>
  <si>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</si>
  <si>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</si>
  <si>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</si>
  <si>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</si>
  <si>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</si>
  <si>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</si>
  <si>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</si>
  <si>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</si>
  <si>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</si>
  <si>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</si>
  <si>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</si>
  <si>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</si>
  <si>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</si>
  <si>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</si>
  <si>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</si>
  <si>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</si>
  <si>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</si>
  <si>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</si>
  <si>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</si>
  <si>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</si>
  <si>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</si>
  <si>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</si>
  <si>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</si>
  <si>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</si>
  <si>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</si>
  <si>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</si>
  <si>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</si>
  <si>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</si>
  <si>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</si>
  <si>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</si>
  <si>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</si>
  <si>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</si>
  <si>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</si>
  <si>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</si>
  <si>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</si>
  <si>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</si>
  <si>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</si>
  <si>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</si>
  <si>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</si>
  <si>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</si>
  <si>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</si>
  <si>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</si>
  <si>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</si>
  <si>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</si>
  <si>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</si>
  <si>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</si>
  <si>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</si>
  <si>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</si>
  <si>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</si>
  <si>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</si>
  <si>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</si>
  <si>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</si>
  <si>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</si>
  <si>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</si>
  <si>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</si>
  <si>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</si>
  <si>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</si>
  <si>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</si>
  <si>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</si>
  <si>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</si>
  <si>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</si>
  <si>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</si>
  <si>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</si>
  <si>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</si>
  <si>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</si>
  <si>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</si>
  <si>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</si>
  <si>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</si>
  <si>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</si>
  <si>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</si>
  <si>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</si>
  <si>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</si>
  <si>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</si>
  <si>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</si>
  <si>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</si>
  <si>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</si>
  <si>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</si>
  <si>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</si>
  <si>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</si>
  <si>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</si>
  <si>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</si>
  <si>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</si>
  <si>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</si>
  <si>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</si>
  <si>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</si>
  <si>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</si>
  <si>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</si>
  <si>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</si>
  <si>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</si>
  <si>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</si>
  <si>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</si>
  <si>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</si>
  <si>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</si>
  <si>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</si>
  <si>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</si>
  <si>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</si>
  <si>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</si>
  <si>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</si>
  <si>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</si>
  <si>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</si>
  <si>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</si>
  <si>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</si>
  <si>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</si>
  <si>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</si>
  <si>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</si>
  <si>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</si>
  <si>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</si>
  <si>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</si>
  <si>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</si>
  <si>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</si>
  <si>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</si>
  <si>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</si>
  <si>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</si>
  <si>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</si>
  <si>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</si>
  <si>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</si>
  <si>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</si>
  <si>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</si>
  <si>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</si>
  <si>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</si>
  <si>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</si>
  <si>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</si>
  <si>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</si>
  <si>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</si>
  <si>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</si>
  <si>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</si>
  <si>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</si>
  <si>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</si>
  <si>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</si>
  <si>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</si>
  <si>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</si>
  <si>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</si>
  <si>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</si>
  <si>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</si>
  <si>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</si>
  <si>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</si>
  <si>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</si>
  <si>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</si>
  <si>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</si>
  <si>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</si>
  <si>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</si>
  <si>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</si>
  <si>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</si>
  <si>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</si>
  <si>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</si>
  <si>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</si>
  <si>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</si>
  <si>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</si>
  <si>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</si>
  <si>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</si>
  <si>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</si>
  <si>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</si>
  <si>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</si>
  <si>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</si>
  <si>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</si>
  <si>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</si>
  <si>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</si>
  <si>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</si>
  <si>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</si>
  <si>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</si>
  <si>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</si>
  <si>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</si>
  <si>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</si>
  <si>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</si>
  <si>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</si>
  <si>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</si>
  <si>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</si>
  <si>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</si>
  <si>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</si>
  <si>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</si>
  <si>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</si>
  <si>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</si>
  <si>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</si>
  <si>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</si>
  <si>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</si>
  <si>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</si>
  <si>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</si>
  <si>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</si>
  <si>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</si>
  <si>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</si>
  <si>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</si>
  <si>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</si>
  <si>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</si>
  <si>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</si>
  <si>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</si>
  <si>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</si>
  <si>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</si>
  <si>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</si>
  <si>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</si>
  <si>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</si>
  <si>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</si>
  <si>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</si>
  <si>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</si>
  <si>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</si>
  <si>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</si>
  <si>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</si>
  <si>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</si>
  <si>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</si>
  <si>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</si>
  <si>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</si>
  <si>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</si>
  <si>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</si>
  <si>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</si>
  <si>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</si>
  <si>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</si>
  <si>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</si>
  <si>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</si>
  <si>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</si>
  <si>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</si>
  <si>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</si>
  <si>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</si>
  <si>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</si>
  <si>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</si>
  <si>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</si>
  <si>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</si>
  <si>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</si>
  <si>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</si>
  <si>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</si>
  <si>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</si>
  <si>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</si>
  <si>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</si>
  <si>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</si>
  <si>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</si>
  <si>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</si>
  <si>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</si>
  <si>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</si>
  <si>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</si>
  <si>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</si>
  <si>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</si>
  <si>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</si>
  <si>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</si>
  <si>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</si>
  <si>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</si>
  <si>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</si>
  <si>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</si>
  <si>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</si>
  <si>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</si>
  <si>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</si>
  <si>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</si>
  <si>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</si>
  <si>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</si>
  <si>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</si>
  <si>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</si>
  <si>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</si>
  <si>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</si>
  <si>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</si>
  <si>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</si>
  <si>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</si>
  <si>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</si>
  <si>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</si>
  <si>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</si>
  <si>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</si>
  <si>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</si>
  <si>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</si>
  <si>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</si>
  <si>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</si>
  <si>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</si>
  <si>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</si>
  <si>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</si>
  <si>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</si>
  <si>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</si>
  <si>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</si>
  <si>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</si>
  <si>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</si>
  <si>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</si>
  <si>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</si>
  <si>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</si>
  <si>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</si>
  <si>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</si>
  <si>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</si>
  <si>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</si>
  <si>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</si>
  <si>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</si>
  <si>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</si>
  <si>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</si>
  <si>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</si>
  <si>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</si>
  <si>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</si>
  <si>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</si>
  <si>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</si>
  <si>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</si>
  <si>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</si>
  <si>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</si>
  <si>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</si>
  <si>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</si>
  <si>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</si>
  <si>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</si>
  <si>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</si>
  <si>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</si>
  <si>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</si>
  <si>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</si>
  <si>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</si>
  <si>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</si>
  <si>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</si>
  <si>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</si>
  <si>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</si>
  <si>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</si>
  <si>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</si>
  <si>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</si>
  <si>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</si>
  <si>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</si>
  <si>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</si>
  <si>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</si>
  <si>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</si>
  <si>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</si>
  <si>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</si>
  <si>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</si>
  <si>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</si>
  <si>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</si>
  <si>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</si>
  <si>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</si>
  <si>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</si>
  <si>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</si>
  <si>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</si>
  <si>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</si>
  <si>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</si>
  <si>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</si>
  <si>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</si>
  <si>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</si>
  <si>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</si>
  <si>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</si>
  <si>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</si>
  <si>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</si>
  <si>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</si>
  <si>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</si>
  <si>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</si>
  <si>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</si>
  <si>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</si>
  <si>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</si>
  <si>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</si>
  <si>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</si>
  <si>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</si>
  <si>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</si>
  <si>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</si>
  <si>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</si>
  <si>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</si>
  <si>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</si>
  <si>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</si>
  <si>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</si>
  <si>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</si>
  <si>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</si>
  <si>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</si>
  <si>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</si>
  <si>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</si>
  <si>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</si>
  <si>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</si>
  <si>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</si>
  <si>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</si>
  <si>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</si>
  <si>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</si>
  <si>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</si>
  <si>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</si>
  <si>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</si>
  <si>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</si>
  <si>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</si>
  <si>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</si>
  <si>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</si>
  <si>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</si>
  <si>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</si>
  <si>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</si>
  <si>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</si>
  <si>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</si>
  <si>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</si>
  <si>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</si>
  <si>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</si>
  <si>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</si>
  <si>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</si>
  <si>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</si>
  <si>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</si>
  <si>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</si>
  <si>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</si>
  <si>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</si>
  <si>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</si>
  <si>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</si>
  <si>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</si>
  <si>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</si>
  <si>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</si>
  <si>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</si>
  <si>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</si>
  <si>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</si>
  <si>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</si>
  <si>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</si>
  <si>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</si>
  <si>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</si>
  <si>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</si>
  <si>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</si>
  <si>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</si>
  <si>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</si>
  <si>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</si>
  <si>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</si>
  <si>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</si>
  <si>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</si>
  <si>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</si>
  <si>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</si>
  <si>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</si>
  <si>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</si>
  <si>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</si>
  <si>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</si>
  <si>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</si>
  <si>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</si>
  <si>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</si>
  <si>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</si>
  <si>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</si>
  <si>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</si>
  <si>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</si>
  <si>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</si>
  <si>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</si>
  <si>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</si>
  <si>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</si>
  <si>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</si>
  <si>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</si>
  <si>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</si>
  <si>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</si>
  <si>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</si>
  <si>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</si>
  <si>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</si>
  <si>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</si>
  <si>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</si>
  <si>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</si>
  <si>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</si>
  <si>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</si>
  <si>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</si>
  <si>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</si>
  <si>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</si>
  <si>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</si>
  <si>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</si>
  <si>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</si>
  <si>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</si>
  <si>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</si>
  <si>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</si>
  <si>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</si>
  <si>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</si>
  <si>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</si>
  <si>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</si>
  <si>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</si>
  <si>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</si>
  <si>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</si>
  <si>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</si>
  <si>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</si>
  <si>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</si>
  <si>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</si>
  <si>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</si>
  <si>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</si>
  <si>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</si>
  <si>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</si>
  <si>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</si>
  <si>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</si>
  <si>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</si>
  <si>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</si>
  <si>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</si>
  <si>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</si>
  <si>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</si>
  <si>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</si>
  <si>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</si>
  <si>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</si>
  <si>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</si>
  <si>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</si>
  <si>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</si>
  <si>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</si>
  <si>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</si>
  <si>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</si>
  <si>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</si>
  <si>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</si>
  <si>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</si>
  <si>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</si>
  <si>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</si>
  <si>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</si>
  <si>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</si>
  <si>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</si>
  <si>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</si>
  <si>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</si>
  <si>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</si>
  <si>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</si>
  <si>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</si>
  <si>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</si>
  <si>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</si>
  <si>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</si>
  <si>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</si>
  <si>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</si>
  <si>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</si>
  <si>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</si>
  <si>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</si>
  <si>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</si>
  <si>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</si>
  <si>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</si>
  <si>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</si>
  <si>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</si>
  <si>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</si>
  <si>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</si>
  <si>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</si>
  <si>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</si>
  <si>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</si>
  <si>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</si>
  <si>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</si>
  <si>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</si>
  <si>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</si>
  <si>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</si>
  <si>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</si>
  <si>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</si>
  <si>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</si>
  <si>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</si>
  <si>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</si>
  <si>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</si>
  <si>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</si>
  <si>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</si>
  <si>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</si>
  <si>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</si>
  <si>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</si>
  <si>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</si>
  <si>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</si>
  <si>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</si>
  <si>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</si>
  <si>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</si>
  <si>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</si>
  <si>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</si>
  <si>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</si>
  <si>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</si>
  <si>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</si>
  <si>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</si>
  <si>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</si>
  <si>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</si>
  <si>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</si>
  <si>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</si>
  <si>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</si>
  <si>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</si>
  <si>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</si>
  <si>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</si>
  <si>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</si>
  <si>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</si>
  <si>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</si>
  <si>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</si>
  <si>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</si>
  <si>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</si>
  <si>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</si>
  <si>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</si>
  <si>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</si>
  <si>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</si>
  <si>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</si>
  <si>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</si>
  <si>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</si>
  <si>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</si>
  <si>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</si>
  <si>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</si>
  <si>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</si>
  <si>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</si>
  <si>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</si>
  <si>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</si>
  <si>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</si>
  <si>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</si>
  <si>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</si>
  <si>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</si>
  <si>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</si>
  <si>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</si>
  <si>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</si>
  <si>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</si>
  <si>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</si>
  <si>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</si>
  <si>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</si>
  <si>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</si>
  <si>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</si>
  <si>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</si>
  <si>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</si>
  <si>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</si>
  <si>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</si>
  <si>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</si>
  <si>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</si>
  <si>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</si>
  <si>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</si>
  <si>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</si>
  <si>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</si>
  <si>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</si>
  <si>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</si>
  <si>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</si>
  <si>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</si>
  <si>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</si>
  <si>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</si>
  <si>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</si>
  <si>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</si>
  <si>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</si>
  <si>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</si>
  <si>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</si>
  <si>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</si>
  <si>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</si>
  <si>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</si>
  <si>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</si>
  <si>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</si>
  <si>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</si>
  <si>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</si>
  <si>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</si>
  <si>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</si>
  <si>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</si>
  <si>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</si>
  <si>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</si>
  <si>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</si>
  <si>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</si>
  <si>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</si>
  <si>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</si>
  <si>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</si>
  <si>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</si>
  <si>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</si>
  <si>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</si>
  <si>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</si>
  <si>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</si>
  <si>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</si>
  <si>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</si>
  <si>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</si>
  <si>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</si>
  <si>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</si>
  <si>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</si>
  <si>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</si>
  <si>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</si>
  <si>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</si>
  <si>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</si>
  <si>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</si>
  <si>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</si>
  <si>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</si>
  <si>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</si>
  <si>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</si>
  <si>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</si>
  <si>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</si>
  <si>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</si>
  <si>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</si>
  <si>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</si>
  <si>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</si>
  <si>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</si>
  <si>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</si>
  <si>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</si>
  <si>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</si>
  <si>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</si>
  <si>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</si>
  <si>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</si>
  <si>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</si>
  <si>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</si>
  <si>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</si>
  <si>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</si>
  <si>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</si>
  <si>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</si>
  <si>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</si>
  <si>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</si>
  <si>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</si>
  <si>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</si>
  <si>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</si>
  <si>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</si>
  <si>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</si>
  <si>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</si>
  <si>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</si>
  <si>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</si>
  <si>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</si>
  <si>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</si>
  <si>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</si>
  <si>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</si>
  <si>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</si>
  <si>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</si>
  <si>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</si>
  <si>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</si>
  <si>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</si>
  <si>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</si>
  <si>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</si>
  <si>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</si>
  <si>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</si>
  <si>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</si>
  <si>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</si>
  <si>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</si>
  <si>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</si>
  <si>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</si>
  <si>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</si>
  <si>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</si>
  <si>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</si>
  <si>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</si>
  <si>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</si>
  <si>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</si>
  <si>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</si>
  <si>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</si>
  <si>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</si>
  <si>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</si>
  <si>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</si>
  <si>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</si>
  <si>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</si>
  <si>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</si>
  <si>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</si>
  <si>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</si>
  <si>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</si>
  <si>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</si>
  <si>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</si>
  <si>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</si>
  <si>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</si>
  <si>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</si>
  <si>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</si>
  <si>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</si>
  <si>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</si>
  <si>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</si>
  <si>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</si>
  <si>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</si>
  <si>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</si>
  <si>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</si>
  <si>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</si>
  <si>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</si>
  <si>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</si>
  <si>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</si>
  <si>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</si>
  <si>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</si>
  <si>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</si>
  <si>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</si>
  <si>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</si>
  <si>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</si>
  <si>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</si>
  <si>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</si>
  <si>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</si>
  <si>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</si>
  <si>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</si>
  <si>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</si>
  <si>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</si>
  <si>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</si>
  <si>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</si>
  <si>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</si>
  <si>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</si>
  <si>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</si>
  <si>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</si>
  <si>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</si>
  <si>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</si>
  <si>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</si>
  <si>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</si>
  <si>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</si>
  <si>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</si>
  <si>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</si>
  <si>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</si>
  <si>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</si>
  <si>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</si>
  <si>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</si>
  <si>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</si>
  <si>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</si>
  <si>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</si>
  <si>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</si>
  <si>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</si>
  <si>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</si>
  <si>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</si>
  <si>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</si>
  <si>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</si>
  <si>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</si>
  <si>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</si>
  <si>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</si>
  <si>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</si>
  <si>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</si>
  <si>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</si>
  <si>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</si>
  <si>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</si>
  <si>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</si>
  <si>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</si>
  <si>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</si>
  <si>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</si>
  <si>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</si>
  <si>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</si>
  <si>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</si>
  <si>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</si>
  <si>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</si>
  <si>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</si>
  <si>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</si>
  <si>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</si>
  <si>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</si>
  <si>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</si>
  <si>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</si>
  <si>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</si>
  <si>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</si>
  <si>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</si>
  <si>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</si>
  <si>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</si>
  <si>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</si>
  <si>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</si>
  <si>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</si>
  <si>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</si>
  <si>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</si>
  <si>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</si>
  <si>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</si>
  <si>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</si>
  <si>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</si>
  <si>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</si>
  <si>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</si>
  <si>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</si>
  <si>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</si>
  <si>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</si>
  <si>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</si>
  <si>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</si>
  <si>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</si>
  <si>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</si>
  <si>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</si>
  <si>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</si>
  <si>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</si>
  <si>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</si>
  <si>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</si>
  <si>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</si>
  <si>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</si>
  <si>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</si>
  <si>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</si>
  <si>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</si>
  <si>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</si>
  <si>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</si>
  <si>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</si>
  <si>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</si>
  <si>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</si>
  <si>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</si>
  <si>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</si>
  <si>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</si>
  <si>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</si>
  <si>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</si>
  <si>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</si>
  <si>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</si>
  <si>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</si>
  <si>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</si>
  <si>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</si>
  <si>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</si>
  <si>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</si>
  <si>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</si>
  <si>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</si>
  <si>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</si>
  <si>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</si>
  <si>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</si>
  <si>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</si>
  <si>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</si>
  <si>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</si>
  <si>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</si>
  <si>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</si>
  <si>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</si>
  <si>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</si>
  <si>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</si>
  <si>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</si>
  <si>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</si>
  <si>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</si>
  <si>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</si>
  <si>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</si>
  <si>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</si>
  <si>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</si>
  <si>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</si>
  <si>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</si>
  <si>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</si>
  <si>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</si>
  <si>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</si>
  <si>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</si>
  <si>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</si>
  <si>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</si>
  <si>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</si>
  <si>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</si>
  <si>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</si>
  <si>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</si>
  <si>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</si>
  <si>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</si>
  <si>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</si>
  <si>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</si>
  <si>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</si>
  <si>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</si>
  <si>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</si>
  <si>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</si>
  <si>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</si>
  <si>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</si>
  <si>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</si>
  <si>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</si>
  <si>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</si>
  <si>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</si>
  <si>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</si>
  <si>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</si>
  <si>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</si>
  <si>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</si>
  <si>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</si>
  <si>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</si>
  <si>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</si>
  <si>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</si>
  <si>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</si>
  <si>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</si>
  <si>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</si>
  <si>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</si>
  <si>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</si>
  <si>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</si>
  <si>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</si>
  <si>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</si>
  <si>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</si>
  <si>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</si>
  <si>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</si>
  <si>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</si>
  <si>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</si>
  <si>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</si>
  <si>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</si>
  <si>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</si>
  <si>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</si>
  <si>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</si>
  <si>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</si>
  <si>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</si>
  <si>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</si>
  <si>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</si>
  <si>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</si>
  <si>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</si>
  <si>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</si>
  <si>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</si>
  <si>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</si>
  <si>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</si>
  <si>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</si>
  <si>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</si>
  <si>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</si>
  <si>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</si>
  <si>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</si>
  <si>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</si>
  <si>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</si>
  <si>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</si>
  <si>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</si>
  <si>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</si>
  <si>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</si>
  <si>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</si>
  <si>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</si>
  <si>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</si>
  <si>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</si>
  <si>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</si>
  <si>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</si>
  <si>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</si>
  <si>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</si>
  <si>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</si>
  <si>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</si>
  <si>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</si>
  <si>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</si>
  <si>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</si>
  <si>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</si>
  <si>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</si>
  <si>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</si>
  <si>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</si>
  <si>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</si>
  <si>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</si>
  <si>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</si>
  <si>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</si>
  <si>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</si>
  <si>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</si>
  <si>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</si>
  <si>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</si>
  <si>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</si>
  <si>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</si>
  <si>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</si>
  <si>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</si>
  <si>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</si>
  <si>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</si>
  <si>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</si>
  <si>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</si>
  <si>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</si>
  <si>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</si>
  <si>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</si>
  <si>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</si>
  <si>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</si>
  <si>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</si>
  <si>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</si>
  <si>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</si>
  <si>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</si>
  <si>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</si>
  <si>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</si>
  <si>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</si>
  <si>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</si>
  <si>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</si>
  <si>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</si>
  <si>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</si>
  <si>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</si>
  <si>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</si>
  <si>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</si>
  <si>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</si>
  <si>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</si>
  <si>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</si>
  <si>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</si>
  <si>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</si>
  <si>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</si>
  <si>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</si>
  <si>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</si>
  <si>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</si>
  <si>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</si>
  <si>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</si>
  <si>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</si>
  <si>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</si>
  <si>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</si>
  <si>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</si>
  <si>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</si>
  <si>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</si>
  <si>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</si>
  <si>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</si>
  <si>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</si>
  <si>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</si>
  <si>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</si>
  <si>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</si>
  <si>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</si>
  <si>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</si>
  <si>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</si>
  <si>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</si>
  <si>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</si>
  <si>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</si>
  <si>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</si>
  <si>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</si>
  <si>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</si>
  <si>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</si>
  <si>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</si>
  <si>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</si>
  <si>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</si>
  <si>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</si>
  <si>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</si>
  <si>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</si>
  <si>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</si>
  <si>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</si>
  <si>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</si>
  <si>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</si>
  <si>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</si>
  <si>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</si>
  <si>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</si>
  <si>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</si>
  <si>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</si>
  <si>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</si>
  <si>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</si>
  <si>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</si>
  <si>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</si>
  <si>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</si>
  <si>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</si>
  <si>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</si>
  <si>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</si>
  <si>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</si>
  <si>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</si>
  <si>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</si>
  <si>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</si>
  <si>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</si>
  <si>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</si>
  <si>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</si>
  <si>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</si>
  <si>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</si>
  <si>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</si>
  <si>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</si>
  <si>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</si>
  <si>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</si>
  <si>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</si>
  <si>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</si>
  <si>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</si>
  <si>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</si>
  <si>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</si>
  <si>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</si>
  <si>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</si>
  <si>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</si>
  <si>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</si>
  <si>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</si>
  <si>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</si>
  <si>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</si>
  <si>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</si>
  <si>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</si>
  <si>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</si>
  <si>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</si>
  <si>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</si>
  <si>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</si>
  <si>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</si>
  <si>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</si>
  <si>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</si>
  <si>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</si>
  <si>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</si>
  <si>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</si>
  <si>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</si>
  <si>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</si>
  <si>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</si>
  <si>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</si>
  <si>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</si>
  <si>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</si>
  <si>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</si>
  <si>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</si>
  <si>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</si>
  <si>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</si>
  <si>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</si>
  <si>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</si>
  <si>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</si>
  <si>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</si>
  <si>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</si>
  <si>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</si>
  <si>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</si>
  <si>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</si>
  <si>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</si>
  <si>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</si>
  <si>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</si>
  <si>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</si>
  <si>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</si>
  <si>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</si>
  <si>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</si>
  <si>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</si>
  <si>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</si>
  <si>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</si>
  <si>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</si>
  <si>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</si>
  <si>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</si>
  <si>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</si>
  <si>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</si>
  <si>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</si>
  <si>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</si>
  <si>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</si>
  <si>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</si>
  <si>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</si>
  <si>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</si>
  <si>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</si>
  <si>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</si>
  <si>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</si>
  <si>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</si>
  <si>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</si>
  <si>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</si>
  <si>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</si>
  <si>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</si>
  <si>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</si>
  <si>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</si>
  <si>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</si>
  <si>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</si>
  <si>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</si>
  <si>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</si>
  <si>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</si>
  <si>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</si>
  <si>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</si>
  <si>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</si>
  <si>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</si>
  <si>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</si>
  <si>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</si>
  <si>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</si>
  <si>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</si>
  <si>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</si>
  <si>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</si>
  <si>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</si>
  <si>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</si>
  <si>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</si>
  <si>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</si>
  <si>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</si>
  <si>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</si>
  <si>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</si>
  <si>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</si>
  <si>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</si>
  <si>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</si>
  <si>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</si>
  <si>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</si>
  <si>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</si>
  <si>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</si>
  <si>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</si>
  <si>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</si>
  <si>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</si>
  <si>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</si>
  <si>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</si>
  <si>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</si>
  <si>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</si>
  <si>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</si>
  <si>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</si>
  <si>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</si>
  <si>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</si>
  <si>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</si>
  <si>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</si>
  <si>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</si>
  <si>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</si>
  <si>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</si>
  <si>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</si>
  <si>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</si>
  <si>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</si>
  <si>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</si>
  <si>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</si>
  <si>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</si>
  <si>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</si>
  <si>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</si>
  <si>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</si>
  <si>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</si>
  <si>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</si>
  <si>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</si>
  <si>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</si>
  <si>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</si>
  <si>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</si>
  <si>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</si>
  <si>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</si>
  <si>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</si>
  <si>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</si>
  <si>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</si>
  <si>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</si>
  <si>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</si>
  <si>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</si>
  <si>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</si>
  <si>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</si>
  <si>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</si>
  <si>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</si>
  <si>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</si>
  <si>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</si>
  <si>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</si>
  <si>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</si>
  <si>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</si>
  <si>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</si>
  <si>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</si>
  <si>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</si>
  <si>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</si>
  <si>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</si>
  <si>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</si>
  <si>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</si>
  <si>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</si>
  <si>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</si>
  <si>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</si>
  <si>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</si>
  <si>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</si>
  <si>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</si>
  <si>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</si>
  <si>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</si>
  <si>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</si>
  <si>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</si>
  <si>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</si>
  <si>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</si>
  <si>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</si>
  <si>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</si>
  <si>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</si>
  <si>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</si>
  <si>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</si>
  <si>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</si>
  <si>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</si>
  <si>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</si>
  <si>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</si>
  <si>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</si>
  <si>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</si>
  <si>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</si>
  <si>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</si>
  <si>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</si>
  <si>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</si>
  <si>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</si>
  <si>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</si>
  <si>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</si>
  <si>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</si>
  <si>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</si>
  <si>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</si>
  <si>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</si>
  <si>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</si>
  <si>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</si>
  <si>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</si>
  <si>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</si>
  <si>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</si>
  <si>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</si>
  <si>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</si>
  <si>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</si>
  <si>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</si>
  <si>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</si>
  <si>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</si>
  <si>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</si>
  <si>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</si>
  <si>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</si>
  <si>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</si>
  <si>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</si>
  <si>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</si>
  <si>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</si>
  <si>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</si>
  <si>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</si>
  <si>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</si>
  <si>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</si>
  <si>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</si>
  <si>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</si>
  <si>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</si>
  <si>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</si>
  <si>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</si>
  <si>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</si>
  <si>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</si>
  <si>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</si>
  <si>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</si>
  <si>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</si>
  <si>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</si>
  <si>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</si>
  <si>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</si>
  <si>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</si>
  <si>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</si>
  <si>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</si>
  <si>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</si>
  <si>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</si>
  <si>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</si>
  <si>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</si>
  <si>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</si>
  <si>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</si>
  <si>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</si>
  <si>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</si>
  <si>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</si>
  <si>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</si>
  <si>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</si>
  <si>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</si>
  <si>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</si>
  <si>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</si>
  <si>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</si>
  <si>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</si>
  <si>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</si>
  <si>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</si>
  <si>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</si>
  <si>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</si>
  <si>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</si>
  <si>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</si>
  <si>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</si>
  <si>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</si>
  <si>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</si>
  <si>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</si>
  <si>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</si>
  <si>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</si>
  <si>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</si>
  <si>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</si>
  <si>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</si>
  <si>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</si>
  <si>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</si>
  <si>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</si>
  <si>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</si>
  <si>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</si>
  <si>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</si>
  <si>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</si>
  <si>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</si>
  <si>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</si>
  <si>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</si>
  <si>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</si>
  <si>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</si>
  <si>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</si>
  <si>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</si>
  <si>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</si>
  <si>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</si>
  <si>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</si>
  <si>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</si>
  <si>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</si>
  <si>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</si>
  <si>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</si>
  <si>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</si>
  <si>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</si>
  <si>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</si>
  <si>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</si>
  <si>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</si>
  <si>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</si>
  <si>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</si>
  <si>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</si>
  <si>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</si>
  <si>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</si>
  <si>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</si>
  <si>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</si>
  <si>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</si>
  <si>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</si>
  <si>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</si>
  <si>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</si>
  <si>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</si>
  <si>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</si>
  <si>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</si>
  <si>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</si>
  <si>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</si>
  <si>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</si>
  <si>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</si>
  <si>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</si>
  <si>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</si>
  <si>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</si>
  <si>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</si>
  <si>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</si>
  <si>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</si>
  <si>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</si>
  <si>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</si>
  <si>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</si>
  <si>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</si>
  <si>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</si>
  <si>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</si>
  <si>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</si>
  <si>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</si>
  <si>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</si>
  <si>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</si>
  <si>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</si>
  <si>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</si>
  <si>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</si>
  <si>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</si>
  <si>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</si>
  <si>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</si>
  <si>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</si>
  <si>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</si>
  <si>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</si>
  <si>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</si>
  <si>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</si>
  <si>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</si>
  <si>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</si>
  <si>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</si>
  <si>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</si>
  <si>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</si>
  <si>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</si>
  <si>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</si>
  <si>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</si>
  <si>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</si>
  <si>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</si>
  <si>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</si>
  <si>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</si>
  <si>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</si>
  <si>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</si>
  <si>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</si>
  <si>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</si>
  <si>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</si>
  <si>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</si>
  <si>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</si>
  <si>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</si>
  <si>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</si>
  <si>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</si>
  <si>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</si>
  <si>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</si>
  <si>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</si>
  <si>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</si>
  <si>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</si>
  <si>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</si>
  <si>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</si>
  <si>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</si>
  <si>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</si>
  <si>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</si>
  <si>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</si>
  <si>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</si>
  <si>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</si>
  <si>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</si>
  <si>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</si>
  <si>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</si>
  <si>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</si>
  <si>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</si>
  <si>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</si>
  <si>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</si>
  <si>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</si>
  <si>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</si>
  <si>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</si>
  <si>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</si>
  <si>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</si>
  <si>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</si>
  <si>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</si>
  <si>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</si>
  <si>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</si>
  <si>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</si>
  <si>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</si>
  <si>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</si>
  <si>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</si>
  <si>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</si>
  <si>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</si>
  <si>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</si>
  <si>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</si>
  <si>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</si>
  <si>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</si>
  <si>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</si>
  <si>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</si>
  <si>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</si>
  <si>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</si>
  <si>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</si>
  <si>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</si>
  <si>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</si>
  <si>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</si>
  <si>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</si>
  <si>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</si>
  <si>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</si>
  <si>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</si>
  <si>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</si>
  <si>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</si>
  <si>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</si>
  <si>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</si>
  <si>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</si>
  <si>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</si>
  <si>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</si>
  <si>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</si>
  <si>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</si>
  <si>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</si>
  <si>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</si>
  <si>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</si>
  <si>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</si>
  <si>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</si>
  <si>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</si>
  <si>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</si>
  <si>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</si>
  <si>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</si>
  <si>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</si>
  <si>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</si>
  <si>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</si>
  <si>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</si>
  <si>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</si>
  <si>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</si>
  <si>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</si>
  <si>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</si>
  <si>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</si>
  <si>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</si>
  <si>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</si>
  <si>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</si>
  <si>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</si>
  <si>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</si>
  <si>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</si>
  <si>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</si>
  <si>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</si>
  <si>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</si>
  <si>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</si>
  <si>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</si>
  <si>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</si>
  <si>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</si>
  <si>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</si>
  <si>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</si>
  <si>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</si>
  <si>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</si>
  <si>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</si>
  <si>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</si>
  <si>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</si>
  <si>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</si>
  <si>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</si>
  <si>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</si>
  <si>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</si>
  <si>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</si>
  <si>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</si>
  <si>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</si>
  <si>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</si>
  <si>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</si>
  <si>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</si>
  <si>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</si>
  <si>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</si>
  <si>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</si>
  <si>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</si>
  <si>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</si>
  <si>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</si>
  <si>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</si>
  <si>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</si>
  <si>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</si>
  <si>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</si>
  <si>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</si>
  <si>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</si>
  <si>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</si>
  <si>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</si>
  <si>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</si>
  <si>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</si>
  <si>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</si>
  <si>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</si>
  <si>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</si>
  <si>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</si>
  <si>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</si>
  <si>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</si>
  <si>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</si>
  <si>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</si>
  <si>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</si>
  <si>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</si>
  <si>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</si>
  <si>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</si>
  <si>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</si>
  <si>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</si>
  <si>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</si>
  <si>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</si>
  <si>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</si>
  <si>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</si>
  <si>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</si>
  <si>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</si>
  <si>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</si>
  <si>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</si>
  <si>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</si>
  <si>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</si>
  <si>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</si>
  <si>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</si>
  <si>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</si>
  <si>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</si>
  <si>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</si>
  <si>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</si>
  <si>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</si>
  <si>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</si>
  <si>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</si>
  <si>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</si>
  <si>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</si>
  <si>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</si>
  <si>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</si>
  <si>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</si>
  <si>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</si>
  <si>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</si>
  <si>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</si>
  <si>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</si>
  <si>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</si>
  <si>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</si>
  <si>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</si>
  <si>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</si>
  <si>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</si>
  <si>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</si>
  <si>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</si>
  <si>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</si>
  <si>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</si>
  <si>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</si>
  <si>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</si>
  <si>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</si>
  <si>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</si>
  <si>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</si>
  <si>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</si>
  <si>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</si>
  <si>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</si>
  <si>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</si>
  <si>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</si>
  <si>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</si>
  <si>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</si>
  <si>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</si>
  <si>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</si>
  <si>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</si>
  <si>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</si>
  <si>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</si>
  <si>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</si>
  <si>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</si>
  <si>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</si>
  <si>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</si>
  <si>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</si>
  <si>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</si>
  <si>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</si>
  <si>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</si>
  <si>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</si>
  <si>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</si>
  <si>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</si>
  <si>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</si>
  <si>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</si>
  <si>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</si>
  <si>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</si>
  <si>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</si>
  <si>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</si>
  <si>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</si>
  <si>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</si>
  <si>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</si>
  <si>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</si>
  <si>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</si>
  <si>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</si>
  <si>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</si>
  <si>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</si>
  <si>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</si>
  <si>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</si>
  <si>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</si>
  <si>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</si>
  <si>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</si>
  <si>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</si>
  <si>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</si>
  <si>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</si>
  <si>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</si>
  <si>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</si>
  <si>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</si>
  <si>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</si>
  <si>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</si>
  <si>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</si>
  <si>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</si>
  <si>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</si>
  <si>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</si>
  <si>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</si>
  <si>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</si>
  <si>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</si>
  <si>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</si>
  <si>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</si>
  <si>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</si>
  <si>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</si>
  <si>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</si>
  <si>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</si>
  <si>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</si>
  <si>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</si>
  <si>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</si>
  <si>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</si>
  <si>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</si>
  <si>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</si>
  <si>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</si>
  <si>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</si>
  <si>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</si>
  <si>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</si>
  <si>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</si>
  <si>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</si>
  <si>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</si>
  <si>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</si>
  <si>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</si>
  <si>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</si>
  <si>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</si>
  <si>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</si>
  <si>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</si>
  <si>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</si>
  <si>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</si>
  <si>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</si>
  <si>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</si>
  <si>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</si>
  <si>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</si>
  <si>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</si>
  <si>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</si>
  <si>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</si>
  <si>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</si>
  <si>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</si>
  <si>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</si>
  <si>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</si>
  <si>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</si>
  <si>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</si>
  <si>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</si>
  <si>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</si>
  <si>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</si>
  <si>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</si>
  <si>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</si>
  <si>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</si>
  <si>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</si>
  <si>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</si>
  <si>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</si>
  <si>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</si>
  <si>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</si>
  <si>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</si>
  <si>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</si>
  <si>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</si>
  <si>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</si>
  <si>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</si>
  <si>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</si>
  <si>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</si>
  <si>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</si>
  <si>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</si>
  <si>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</si>
  <si>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</si>
  <si>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</si>
  <si>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</si>
  <si>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</si>
  <si>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</si>
  <si>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</si>
  <si>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</si>
  <si>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</si>
  <si>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</si>
  <si>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</si>
  <si>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</si>
  <si>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</si>
  <si>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</si>
  <si>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</si>
  <si>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</si>
  <si>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</si>
  <si>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</si>
  <si>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</si>
  <si>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</si>
  <si>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</si>
  <si>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</si>
  <si>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</si>
  <si>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</si>
  <si>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</si>
  <si>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</si>
  <si>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</si>
  <si>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</si>
  <si>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</si>
  <si>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</si>
  <si>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</si>
  <si>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</si>
  <si>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</si>
  <si>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</si>
  <si>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</si>
  <si>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</si>
  <si>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</si>
  <si>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</si>
  <si>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</si>
  <si>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</si>
  <si>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</si>
  <si>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</si>
  <si>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</si>
  <si>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</si>
  <si>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</si>
  <si>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</si>
  <si>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</si>
  <si>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</si>
  <si>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</si>
  <si>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</si>
  <si>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</si>
  <si>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</si>
  <si>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</si>
  <si>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</si>
  <si>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</si>
  <si>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</si>
  <si>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</si>
  <si>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</si>
  <si>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</si>
  <si>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</si>
  <si>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</si>
  <si>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</si>
  <si>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</si>
  <si>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</si>
  <si>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</si>
  <si>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</si>
  <si>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</si>
  <si>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</si>
  <si>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</si>
  <si>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</si>
  <si>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</si>
  <si>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</si>
  <si>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</si>
  <si>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</si>
  <si>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</si>
  <si>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</si>
  <si>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</si>
  <si>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</si>
  <si>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</si>
  <si>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</si>
  <si>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</si>
  <si>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</si>
  <si>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</si>
  <si>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</si>
  <si>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</si>
  <si>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</si>
  <si>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</si>
  <si>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</si>
  <si>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</si>
  <si>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</si>
  <si>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</si>
  <si>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</si>
  <si>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</si>
  <si>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</si>
  <si>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</si>
  <si>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</si>
  <si>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</si>
  <si>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</si>
  <si>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</si>
  <si>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</si>
  <si>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</si>
  <si>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</si>
  <si>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</si>
  <si>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</si>
  <si>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</si>
  <si>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</si>
  <si>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</si>
  <si>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</si>
  <si>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</si>
  <si>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</si>
  <si>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</si>
  <si>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</si>
  <si>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</si>
  <si>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</si>
  <si>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</si>
  <si>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</si>
  <si>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</si>
  <si>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</si>
  <si>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</si>
  <si>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</si>
  <si>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</si>
  <si>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</si>
  <si>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</si>
  <si>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</si>
  <si>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</si>
  <si>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</si>
  <si>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</si>
  <si>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</si>
  <si>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</si>
  <si>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</si>
  <si>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</si>
  <si>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</si>
  <si>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</si>
  <si>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</si>
  <si>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</si>
  <si>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</si>
  <si>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</si>
  <si>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</si>
  <si>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</si>
  <si>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</si>
  <si>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</si>
  <si>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</si>
  <si>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</si>
  <si>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</si>
  <si>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</si>
  <si>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</si>
  <si>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</si>
  <si>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</si>
  <si>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</si>
  <si>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</si>
  <si>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</si>
  <si>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</si>
  <si>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</si>
  <si>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</si>
  <si>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</si>
  <si>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</si>
  <si>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</si>
  <si>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</si>
  <si>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</si>
  <si>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</si>
  <si>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</si>
  <si>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</si>
  <si>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</si>
  <si>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</si>
  <si>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</si>
  <si>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</si>
  <si>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</si>
  <si>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</si>
  <si>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</si>
  <si>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</si>
  <si>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</si>
  <si>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</si>
  <si>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</si>
  <si>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</si>
  <si>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</si>
  <si>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</si>
  <si>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</si>
  <si>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</si>
  <si>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</si>
  <si>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</si>
  <si>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</si>
  <si>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</si>
  <si>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</si>
  <si>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</si>
  <si>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</si>
  <si>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</si>
  <si>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</si>
  <si>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</si>
  <si>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</si>
  <si>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</si>
  <si>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</si>
  <si>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</si>
  <si>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</si>
  <si>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</si>
  <si>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</si>
  <si>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</si>
  <si>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</si>
  <si>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</si>
  <si>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</si>
  <si>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</si>
  <si>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</si>
  <si>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</si>
  <si>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</si>
  <si>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</si>
  <si>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</si>
  <si>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</si>
  <si>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</si>
  <si>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</si>
  <si>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</si>
  <si>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</si>
  <si>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</si>
  <si>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</si>
  <si>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</si>
  <si>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</si>
  <si>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</si>
  <si>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</si>
  <si>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</si>
  <si>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</si>
  <si>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</si>
  <si>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</si>
  <si>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</si>
  <si>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</si>
  <si>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</si>
  <si>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</si>
  <si>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</si>
  <si>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</si>
  <si>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</si>
  <si>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</si>
  <si>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</si>
  <si>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</si>
  <si>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</si>
  <si>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</si>
  <si>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</si>
  <si>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</si>
  <si>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</si>
  <si>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</si>
  <si>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</si>
  <si>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</si>
  <si>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</si>
  <si>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</si>
  <si>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</si>
  <si>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</si>
  <si>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</si>
  <si>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</si>
  <si>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</si>
  <si>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</si>
  <si>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</si>
  <si>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</si>
  <si>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</si>
  <si>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</si>
  <si>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</si>
  <si>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</si>
  <si>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</si>
  <si>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</si>
  <si>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</si>
  <si>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</si>
  <si>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</si>
  <si>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</si>
  <si>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</si>
  <si>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</si>
  <si>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</si>
  <si>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</si>
  <si>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</si>
  <si>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</si>
  <si>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</si>
  <si>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</si>
  <si>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</si>
  <si>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</si>
  <si>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</si>
  <si>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</si>
  <si>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</si>
  <si>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</si>
  <si>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</si>
  <si>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</si>
  <si>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</si>
  <si>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</si>
  <si>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</si>
  <si>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</si>
  <si>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</si>
  <si>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</si>
  <si>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</si>
  <si>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</si>
  <si>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</si>
  <si>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</si>
  <si>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</si>
  <si>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</si>
  <si>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</si>
  <si>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</si>
  <si>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</si>
  <si>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</si>
  <si>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</si>
  <si>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</si>
  <si>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</si>
  <si>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</si>
  <si>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</si>
  <si>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</si>
  <si>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</si>
  <si>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</si>
  <si>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</si>
  <si>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</si>
  <si>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</si>
  <si>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</si>
  <si>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</si>
  <si>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</si>
  <si>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</si>
  <si>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</si>
  <si>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</si>
  <si>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</si>
  <si>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</si>
  <si>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</si>
  <si>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</si>
  <si>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</si>
  <si>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</si>
  <si>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</si>
  <si>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</si>
  <si>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</si>
  <si>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</si>
  <si>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</si>
  <si>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</si>
  <si>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</si>
  <si>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</si>
  <si>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</si>
  <si>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</si>
  <si>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</si>
  <si>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</si>
  <si>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</si>
  <si>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</si>
  <si>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</si>
  <si>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</si>
  <si>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</si>
  <si>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</si>
  <si>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</si>
  <si>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</si>
  <si>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</si>
  <si>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</si>
  <si>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</si>
  <si>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</si>
  <si>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</si>
  <si>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</si>
  <si>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</si>
  <si>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</si>
  <si>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</si>
  <si>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</si>
  <si>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</si>
  <si>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</si>
  <si>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</si>
  <si>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</si>
  <si>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</si>
  <si>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</si>
  <si>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</si>
  <si>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</si>
  <si>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</si>
  <si>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</si>
  <si>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</si>
  <si>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</si>
  <si>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</si>
  <si>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</si>
  <si>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</si>
  <si>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</si>
  <si>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</si>
  <si>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</si>
  <si>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</si>
  <si>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</si>
  <si>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</si>
  <si>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</si>
  <si>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</si>
  <si>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</si>
  <si>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</si>
  <si>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</si>
  <si>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</si>
  <si>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</si>
  <si>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</si>
  <si>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</si>
  <si>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</si>
  <si>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</si>
  <si>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</si>
  <si>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</si>
  <si>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</si>
  <si>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</si>
  <si>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</si>
  <si>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</si>
  <si>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</si>
  <si>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</si>
  <si>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</si>
  <si>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</si>
  <si>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</si>
  <si>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</si>
  <si>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</si>
  <si>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</si>
  <si>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</si>
  <si>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</si>
  <si>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</si>
  <si>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</si>
  <si>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</si>
  <si>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</si>
  <si>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</si>
  <si>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</si>
  <si>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</si>
  <si>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</si>
  <si>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</si>
  <si>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</si>
  <si>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</si>
  <si>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</si>
  <si>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</si>
  <si>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</si>
  <si>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</si>
  <si>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</si>
  <si>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</si>
  <si>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</si>
  <si>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</si>
  <si>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</si>
  <si>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</si>
  <si>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</si>
  <si>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</si>
  <si>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</si>
  <si>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</si>
  <si>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</si>
  <si>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</si>
  <si>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</si>
  <si>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</si>
  <si>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</si>
  <si>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</si>
  <si>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</si>
  <si>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</si>
  <si>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</si>
  <si>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</si>
  <si>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</si>
  <si>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</si>
  <si>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</si>
  <si>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</si>
  <si>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</si>
  <si>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</si>
  <si>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</si>
  <si>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</si>
  <si>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</si>
  <si>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</si>
  <si>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</si>
  <si>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</si>
  <si>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</si>
  <si>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</si>
  <si>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</si>
  <si>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</si>
  <si>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</si>
  <si>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</si>
  <si>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</si>
  <si>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</si>
  <si>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</si>
  <si>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</si>
  <si>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</si>
  <si>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</si>
  <si>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</si>
  <si>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</si>
  <si>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</si>
  <si>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</si>
  <si>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</si>
  <si>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</si>
  <si>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</si>
  <si>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</si>
  <si>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</si>
  <si>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</si>
  <si>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</si>
  <si>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</si>
  <si>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</si>
  <si>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</si>
  <si>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</si>
  <si>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</si>
  <si>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</si>
  <si>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</si>
  <si>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</si>
  <si>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</si>
  <si>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</si>
  <si>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</si>
  <si>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</si>
  <si>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</si>
  <si>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</si>
  <si>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</si>
  <si>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</si>
  <si>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</si>
  <si>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</si>
  <si>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</si>
  <si>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</si>
  <si>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</si>
  <si>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</si>
  <si>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</si>
  <si>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</si>
  <si>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</si>
  <si>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</si>
  <si>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</si>
  <si>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</si>
  <si>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</si>
  <si>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</si>
  <si>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</si>
  <si>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</si>
  <si>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</si>
  <si>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</si>
  <si>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</si>
  <si>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</si>
  <si>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</si>
  <si>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</si>
  <si>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</si>
  <si>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</si>
  <si>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</si>
  <si>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</si>
  <si>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</si>
  <si>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</si>
  <si>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</si>
  <si>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</si>
  <si>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</si>
  <si>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</si>
  <si>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</si>
  <si>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</si>
  <si>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</si>
  <si>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</si>
  <si>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</si>
  <si>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</si>
  <si>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</si>
  <si>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</si>
  <si>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</si>
  <si>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</si>
  <si>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</si>
  <si>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</si>
  <si>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</si>
  <si>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</si>
  <si>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</si>
  <si>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</si>
  <si>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</si>
  <si>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</si>
  <si>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</si>
  <si>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</si>
  <si>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</si>
  <si>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</si>
  <si>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</si>
  <si>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</si>
  <si>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</si>
  <si>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</si>
  <si>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</si>
  <si>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</si>
  <si>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</si>
  <si>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</si>
  <si>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</si>
  <si>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</si>
  <si>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</si>
  <si>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</si>
  <si>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</si>
  <si>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</si>
  <si>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</si>
  <si>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</si>
  <si>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</si>
  <si>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</si>
  <si>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</si>
  <si>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</si>
  <si>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</si>
  <si>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</si>
  <si>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</si>
  <si>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</si>
  <si>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</si>
  <si>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</si>
  <si>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</si>
  <si>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</si>
  <si>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</si>
  <si>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</si>
  <si>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</si>
  <si>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</si>
  <si>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</si>
  <si>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</si>
  <si>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</si>
  <si>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</si>
  <si>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</si>
  <si>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</si>
  <si>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</si>
  <si>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</si>
  <si>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</si>
  <si>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</si>
  <si>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</si>
  <si>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</si>
  <si>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</si>
  <si>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</si>
  <si>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</si>
  <si>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</si>
  <si>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</si>
  <si>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</si>
  <si>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</si>
  <si>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</si>
  <si>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</si>
  <si>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</si>
  <si>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</si>
  <si>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</si>
  <si>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</si>
  <si>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</si>
  <si>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</si>
  <si>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</si>
  <si>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</si>
  <si>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</si>
  <si>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</si>
  <si>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</si>
  <si>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</si>
  <si>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</si>
  <si>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</si>
  <si>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</si>
  <si>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</si>
  <si>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</si>
  <si>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</si>
  <si>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</si>
  <si>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</si>
  <si>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</si>
  <si>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</si>
  <si>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</si>
  <si>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</si>
  <si>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</si>
  <si>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</si>
  <si>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</si>
  <si>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</si>
  <si>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</si>
  <si>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</si>
  <si>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</si>
  <si>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</si>
  <si>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</si>
  <si>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</si>
  <si>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</si>
  <si>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</si>
  <si>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</si>
  <si>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</si>
  <si>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</si>
  <si>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</si>
  <si>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</si>
  <si>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</si>
  <si>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</si>
  <si>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</si>
  <si>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</si>
  <si>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</si>
  <si>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</si>
  <si>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</si>
  <si>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</si>
  <si>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</si>
  <si>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</si>
  <si>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</si>
  <si>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</si>
  <si>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</si>
  <si>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</si>
  <si>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</si>
  <si>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</si>
  <si>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</si>
  <si>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</si>
  <si>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</si>
  <si>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</si>
  <si>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</si>
  <si>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</si>
  <si>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</si>
  <si>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</si>
  <si>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</si>
  <si>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</si>
  <si>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</si>
  <si>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</si>
  <si>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</si>
  <si>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</si>
  <si>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</si>
  <si>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</si>
  <si>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</si>
  <si>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</si>
  <si>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</si>
  <si>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</si>
  <si>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</si>
  <si>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</si>
  <si>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</si>
  <si>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</si>
  <si>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</si>
  <si>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</si>
  <si>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</si>
  <si>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</si>
  <si>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</si>
  <si>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</si>
  <si>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</si>
  <si>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</si>
  <si>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</si>
  <si>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</si>
  <si>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</si>
  <si>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</si>
  <si>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</si>
  <si>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</si>
  <si>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</si>
  <si>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</si>
  <si>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</si>
  <si>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</si>
  <si>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</si>
  <si>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</si>
  <si>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</si>
  <si>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</si>
  <si>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</si>
  <si>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</si>
  <si>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</si>
  <si>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</si>
  <si>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</si>
  <si>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</si>
  <si>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</si>
  <si>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</si>
  <si>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</si>
  <si>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</si>
  <si>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</si>
  <si>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</si>
  <si>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</si>
  <si>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</si>
  <si>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</si>
  <si>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</si>
  <si>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</si>
  <si>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</si>
  <si>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</si>
  <si>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</si>
  <si>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</si>
  <si>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</si>
  <si>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</si>
  <si>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</si>
  <si>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</si>
  <si>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</si>
  <si>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</si>
  <si>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</si>
  <si>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</si>
  <si>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</si>
  <si>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</si>
  <si>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</si>
  <si>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</si>
  <si>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</si>
  <si>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</si>
  <si>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</si>
  <si>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</si>
  <si>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</si>
  <si>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</si>
  <si>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</si>
  <si>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</si>
  <si>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</si>
  <si>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</si>
  <si>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</si>
  <si>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</si>
  <si>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</si>
  <si>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</si>
  <si>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</si>
  <si>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</si>
  <si>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</si>
  <si>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</si>
  <si>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</si>
  <si>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</si>
  <si>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</si>
  <si>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</si>
  <si>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</si>
  <si>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</si>
  <si>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</si>
  <si>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</si>
  <si>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</si>
  <si>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</si>
  <si>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</si>
  <si>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</si>
  <si>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</si>
  <si>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</si>
  <si>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</si>
  <si>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</si>
  <si>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</si>
  <si>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</si>
  <si>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</si>
  <si>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</si>
  <si>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</si>
  <si>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</si>
  <si>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</si>
  <si>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</si>
  <si>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</si>
  <si>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</si>
  <si>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</si>
  <si>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</si>
  <si>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</si>
  <si>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</si>
  <si>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</si>
  <si>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</si>
  <si>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</si>
  <si>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</si>
  <si>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</si>
  <si>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</si>
  <si>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</si>
  <si>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</si>
  <si>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</si>
  <si>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</si>
  <si>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</si>
  <si>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</si>
  <si>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</si>
  <si>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</si>
  <si>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</si>
  <si>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</si>
  <si>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</si>
  <si>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</si>
  <si>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</si>
  <si>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</si>
  <si>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</si>
  <si>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</si>
  <si>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</si>
  <si>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</si>
  <si>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</si>
  <si>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</si>
  <si>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</si>
  <si>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</si>
  <si>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</si>
  <si>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</si>
  <si>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</si>
  <si>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</si>
  <si>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</si>
  <si>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</si>
  <si>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</si>
  <si>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</si>
  <si>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</si>
  <si>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</si>
  <si>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</si>
  <si>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</si>
  <si>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</si>
  <si>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</si>
  <si>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</si>
  <si>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</si>
  <si>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</si>
  <si>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</si>
  <si>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</si>
  <si>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</si>
  <si>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</si>
  <si>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</si>
  <si>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</si>
  <si>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</si>
  <si>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</si>
  <si>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</si>
  <si>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</si>
  <si>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</si>
  <si>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</si>
  <si>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</si>
  <si>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</si>
  <si>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</si>
  <si>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</si>
  <si>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</si>
  <si>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</si>
  <si>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</si>
  <si>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</si>
  <si>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</si>
  <si>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</si>
  <si>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</si>
  <si>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</si>
  <si>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</si>
  <si>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</si>
  <si>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</si>
  <si>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</si>
  <si>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</si>
  <si>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</si>
  <si>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</si>
  <si>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</si>
  <si>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</si>
  <si>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</si>
  <si>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</si>
  <si>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</si>
  <si>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</si>
  <si>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</si>
  <si>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</si>
  <si>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</si>
  <si>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</si>
  <si>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</si>
  <si>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</si>
  <si>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</si>
  <si>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</si>
  <si>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</si>
  <si>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</si>
  <si>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</si>
  <si>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</si>
  <si>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</si>
  <si>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</si>
  <si>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</si>
  <si>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</si>
  <si>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</si>
  <si>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</si>
  <si>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</si>
  <si>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</si>
  <si>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</si>
  <si>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</si>
  <si>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</si>
  <si>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</si>
  <si>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</si>
  <si>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</si>
  <si>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</si>
  <si>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</si>
  <si>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</si>
  <si>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</si>
  <si>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</si>
  <si>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</si>
  <si>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</si>
  <si>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</si>
  <si>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</si>
  <si>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</si>
  <si>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</si>
  <si>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</si>
  <si>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</si>
  <si>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</si>
  <si>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</si>
  <si>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</si>
  <si>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</si>
  <si>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</si>
  <si>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</si>
  <si>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</si>
  <si>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</si>
  <si>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</si>
  <si>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</si>
  <si>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</si>
  <si>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</si>
  <si>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</si>
  <si>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</si>
  <si>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</si>
  <si>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</si>
  <si>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</si>
  <si>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</si>
  <si>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</si>
  <si>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</si>
  <si>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</si>
  <si>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</si>
  <si>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</si>
  <si>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</si>
  <si>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</si>
  <si>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</si>
  <si>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</si>
  <si>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</si>
  <si>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</si>
  <si>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</si>
  <si>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</si>
  <si>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</si>
  <si>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</si>
  <si>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</si>
  <si>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</si>
  <si>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</si>
  <si>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</si>
  <si>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</si>
  <si>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</si>
  <si>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</si>
  <si>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</si>
  <si>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</si>
  <si>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</si>
  <si>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</si>
  <si>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</si>
  <si>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</si>
  <si>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</si>
  <si>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</si>
  <si>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</si>
  <si>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</si>
  <si>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</si>
  <si>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</si>
  <si>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</si>
  <si>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</si>
  <si>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</si>
  <si>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</si>
  <si>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</si>
  <si>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</si>
  <si>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</si>
  <si>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</si>
  <si>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</si>
  <si>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</si>
  <si>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</si>
  <si>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</si>
  <si>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</si>
  <si>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</si>
  <si>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</si>
  <si>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</si>
  <si>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</si>
  <si>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</si>
  <si>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</si>
  <si>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</si>
  <si>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</si>
  <si>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</si>
  <si>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</si>
  <si>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</si>
  <si>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</si>
  <si>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</si>
  <si>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</si>
  <si>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</si>
  <si>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</si>
  <si>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</si>
  <si>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</si>
  <si>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</si>
  <si>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</si>
  <si>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</si>
  <si>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</si>
  <si>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</si>
  <si>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</si>
  <si>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</si>
  <si>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</si>
  <si>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</si>
  <si>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</si>
  <si>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</si>
  <si>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</si>
  <si>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</si>
  <si>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</si>
  <si>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</si>
  <si>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</si>
  <si>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</si>
  <si>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</si>
  <si>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</si>
  <si>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</si>
  <si>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</si>
  <si>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</si>
  <si>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</si>
  <si>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</si>
  <si>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</si>
  <si>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</si>
  <si>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</si>
  <si>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</si>
  <si>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</si>
  <si>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</si>
  <si>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</si>
  <si>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</si>
  <si>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</si>
  <si>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</si>
  <si>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</si>
  <si>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</si>
  <si>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</si>
  <si>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</si>
  <si>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</si>
  <si>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</si>
  <si>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</si>
  <si>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</si>
  <si>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</si>
  <si>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</si>
  <si>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</si>
  <si>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</si>
  <si>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</si>
  <si>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</si>
  <si>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</si>
  <si>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</si>
  <si>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</si>
  <si>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</si>
  <si>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</si>
  <si>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</si>
  <si>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</si>
  <si>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</si>
  <si>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</si>
  <si>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</si>
  <si>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</si>
  <si>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</si>
  <si>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</si>
  <si>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</si>
  <si>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</si>
  <si>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</si>
  <si>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</si>
  <si>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</si>
  <si>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</si>
  <si>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</si>
  <si>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</si>
  <si>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</si>
  <si>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</si>
  <si>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</si>
  <si>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</si>
  <si>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</si>
  <si>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</si>
  <si>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</si>
  <si>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</si>
  <si>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</si>
  <si>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</si>
  <si>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</si>
  <si>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</si>
  <si>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</si>
  <si>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</si>
  <si>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</si>
  <si>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</si>
  <si>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</si>
  <si>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</si>
  <si>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</si>
  <si>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</si>
  <si>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</si>
  <si>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</si>
  <si>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</si>
  <si>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</si>
  <si>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</si>
  <si>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</si>
  <si>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</si>
  <si>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</si>
  <si>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</si>
  <si>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</si>
  <si>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</si>
  <si>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</si>
  <si>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</si>
  <si>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</si>
  <si>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</si>
  <si>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</si>
  <si>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</si>
  <si>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</si>
  <si>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</si>
  <si>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</si>
  <si>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</si>
  <si>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</si>
  <si>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</si>
  <si>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</si>
  <si>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</si>
  <si>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</si>
  <si>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</si>
  <si>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</si>
  <si>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</si>
  <si>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</si>
  <si>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</si>
  <si>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</si>
  <si>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</si>
  <si>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</si>
  <si>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</si>
  <si>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</si>
  <si>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</si>
  <si>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</si>
  <si>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</si>
  <si>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</si>
  <si>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</si>
  <si>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</si>
  <si>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</si>
  <si>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</si>
  <si>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</si>
  <si>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</si>
  <si>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</si>
  <si>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</si>
  <si>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</si>
  <si>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</si>
  <si>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</si>
  <si>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</si>
  <si>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</si>
  <si>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</si>
  <si>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</si>
  <si>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</si>
  <si>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</si>
  <si>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</si>
  <si>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</si>
  <si>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</si>
  <si>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</si>
  <si>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</si>
  <si>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</si>
  <si>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</si>
  <si>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</si>
  <si>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</si>
  <si>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</si>
  <si>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</si>
  <si>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</si>
  <si>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</si>
  <si>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</si>
  <si>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</si>
  <si>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</si>
  <si>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</si>
  <si>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</si>
  <si>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</si>
  <si>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</si>
  <si>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</si>
  <si>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</si>
  <si>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</si>
  <si>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</si>
  <si>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</si>
  <si>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</si>
  <si>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</si>
  <si>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</si>
  <si>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</si>
  <si>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</si>
  <si>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</si>
  <si>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</si>
  <si>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</si>
  <si>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</si>
  <si>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</si>
  <si>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</si>
  <si>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</si>
  <si>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</si>
  <si>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</si>
  <si>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</si>
  <si>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</si>
  <si>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</si>
  <si>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</si>
  <si>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</si>
  <si>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</si>
  <si>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</si>
  <si>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</si>
  <si>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</si>
  <si>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</si>
  <si>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</si>
  <si>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</si>
  <si>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</si>
  <si>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</si>
  <si>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</si>
  <si>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</si>
  <si>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</si>
  <si>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</si>
  <si>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</si>
  <si>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</si>
  <si>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</si>
  <si>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</si>
  <si>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</si>
  <si>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</si>
  <si>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</si>
  <si>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</si>
  <si>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</si>
  <si>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</si>
  <si>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</si>
  <si>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</si>
  <si>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</si>
  <si>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</si>
  <si>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</si>
  <si>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</si>
  <si>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</si>
  <si>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</si>
  <si>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</si>
  <si>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</si>
  <si>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</si>
  <si>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</si>
  <si>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</si>
  <si>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</si>
  <si>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</si>
  <si>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</si>
  <si>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</si>
  <si>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</si>
  <si>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</si>
  <si>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</si>
  <si>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</si>
  <si>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</si>
  <si>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</si>
  <si>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</si>
  <si>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</si>
  <si>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</si>
  <si>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</si>
  <si>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</si>
  <si>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</si>
  <si>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</si>
  <si>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</si>
  <si>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</si>
  <si>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</si>
  <si>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</si>
  <si>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</si>
  <si>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</si>
  <si>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</si>
  <si>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</si>
  <si>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</si>
  <si>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</si>
  <si>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</si>
  <si>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</si>
  <si>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</si>
  <si>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</si>
  <si>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</si>
  <si>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</si>
  <si>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</si>
  <si>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</si>
  <si>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</si>
  <si>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</si>
  <si>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</si>
  <si>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</si>
  <si>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</si>
  <si>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</si>
  <si>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</si>
  <si>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</si>
  <si>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</si>
  <si>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</si>
  <si>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</si>
  <si>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</si>
  <si>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</si>
  <si>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</si>
  <si>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</si>
  <si>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</si>
  <si>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</si>
  <si>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</si>
  <si>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</si>
  <si>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</si>
  <si>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</si>
  <si>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</si>
  <si>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</si>
  <si>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</si>
  <si>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</si>
  <si>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</si>
  <si>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</si>
  <si>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</si>
  <si>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</si>
  <si>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</si>
  <si>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</si>
  <si>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</si>
  <si>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</si>
  <si>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</si>
  <si>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</si>
  <si>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</si>
  <si>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</si>
  <si>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</si>
  <si>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</si>
  <si>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</si>
  <si>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</si>
  <si>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</si>
  <si>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</si>
  <si>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</si>
  <si>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</si>
  <si>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</si>
  <si>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</si>
  <si>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</si>
  <si>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</si>
  <si>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</si>
  <si>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</si>
  <si>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</si>
  <si>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</si>
  <si>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</si>
  <si>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</si>
  <si>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</si>
  <si>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</si>
  <si>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</si>
  <si>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</si>
  <si>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</si>
  <si>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</si>
  <si>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</si>
  <si>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</si>
  <si>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</si>
  <si>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</si>
  <si>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</si>
  <si>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</si>
  <si>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</si>
  <si>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</si>
  <si>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</si>
  <si>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</si>
  <si>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</si>
  <si>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</si>
  <si>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</si>
  <si>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</si>
  <si>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</si>
  <si>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</si>
  <si>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</si>
  <si>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</si>
  <si>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</si>
  <si>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</si>
  <si>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</si>
  <si>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</si>
  <si>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</si>
  <si>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</si>
  <si>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</si>
  <si>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</si>
  <si>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</si>
  <si>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</si>
  <si>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</si>
  <si>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</si>
  <si>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</si>
  <si>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</si>
  <si>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</si>
  <si>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</si>
  <si>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</si>
  <si>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</si>
  <si>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</si>
  <si>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</si>
  <si>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</si>
  <si>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</si>
  <si>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</si>
  <si>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</si>
  <si>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</si>
  <si>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</si>
  <si>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</si>
  <si>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</si>
  <si>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</si>
  <si>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</si>
  <si>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</si>
  <si>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</si>
  <si>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</si>
  <si>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</si>
  <si>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</si>
  <si>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</si>
  <si>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</si>
  <si>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</si>
  <si>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</si>
  <si>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</si>
  <si>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</si>
  <si>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</si>
  <si>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</si>
  <si>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</si>
  <si>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</si>
  <si>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</si>
  <si>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</si>
  <si>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</si>
  <si>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</si>
  <si>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</si>
  <si>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</si>
  <si>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</si>
  <si>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</si>
  <si>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</si>
  <si>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</si>
  <si>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</si>
  <si>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</si>
  <si>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</si>
  <si>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</si>
  <si>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</si>
  <si>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</si>
  <si>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</si>
  <si>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</si>
  <si>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</si>
  <si>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</si>
  <si>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</si>
  <si>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</si>
  <si>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</si>
  <si>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</si>
  <si>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</si>
  <si>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</si>
  <si>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</si>
  <si>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</si>
  <si>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</si>
  <si>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</si>
  <si>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</si>
  <si>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</si>
  <si>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</si>
  <si>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</si>
  <si>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</si>
  <si>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</si>
  <si>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</si>
  <si>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</si>
  <si>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</si>
  <si>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</si>
  <si>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</si>
  <si>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</si>
  <si>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</si>
  <si>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</si>
  <si>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</si>
  <si>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</si>
  <si>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</si>
  <si>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</si>
  <si>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</si>
  <si>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</si>
  <si>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</si>
  <si>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</si>
  <si>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</si>
  <si>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</si>
  <si>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</si>
  <si>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</si>
  <si>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</si>
  <si>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</si>
  <si>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</si>
  <si>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</si>
  <si>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</si>
  <si>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</si>
  <si>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</si>
  <si>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</si>
  <si>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</si>
  <si>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</si>
  <si>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</si>
  <si>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</si>
  <si>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</si>
  <si>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</si>
  <si>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</si>
  <si>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</si>
  <si>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</si>
  <si>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</si>
  <si>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</si>
  <si>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</si>
  <si>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</si>
  <si>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</si>
  <si>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</si>
  <si>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</si>
  <si>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</si>
  <si>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</si>
  <si>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</si>
  <si>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</si>
  <si>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</si>
  <si>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</si>
  <si>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</si>
  <si>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</si>
  <si>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</si>
  <si>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</si>
  <si>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</si>
  <si>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</si>
  <si>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</si>
  <si>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</si>
  <si>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</si>
  <si>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</si>
  <si>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</si>
  <si>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</si>
  <si>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</si>
  <si>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</si>
  <si>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</si>
  <si>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</si>
  <si>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</si>
  <si>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</si>
  <si>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</si>
  <si>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</si>
  <si>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</si>
  <si>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</si>
  <si>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</si>
  <si>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</si>
  <si>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</si>
  <si>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</si>
  <si>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</si>
  <si>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</si>
  <si>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</si>
  <si>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</si>
  <si>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</si>
  <si>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</si>
  <si>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</si>
  <si>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</si>
  <si>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</si>
  <si>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</si>
  <si>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</si>
  <si>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</si>
  <si>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</si>
  <si>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</si>
  <si>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</si>
  <si>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</si>
  <si>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</si>
  <si>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</si>
  <si>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</si>
  <si>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</si>
  <si>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</si>
  <si>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</si>
  <si>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</si>
  <si>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</si>
  <si>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</si>
  <si>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</si>
  <si>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</si>
  <si>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</si>
  <si>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</si>
  <si>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</si>
  <si>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</si>
  <si>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</si>
  <si>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</si>
  <si>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</si>
  <si>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</si>
  <si>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</si>
  <si>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</si>
  <si>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</si>
  <si>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</si>
  <si>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</si>
  <si>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</si>
  <si>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</si>
  <si>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</si>
  <si>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</si>
  <si>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</si>
  <si>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</si>
  <si>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</si>
  <si>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</si>
  <si>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</si>
  <si>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</si>
  <si>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</si>
  <si>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</si>
  <si>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</si>
  <si>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</si>
  <si>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</si>
  <si>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</si>
  <si>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</si>
  <si>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</si>
  <si>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</si>
  <si>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</si>
  <si>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</si>
  <si>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</si>
  <si>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</si>
  <si>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</si>
  <si>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</si>
  <si>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</si>
  <si>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</si>
  <si>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</si>
  <si>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</si>
  <si>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</si>
  <si>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</si>
  <si>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</si>
  <si>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</si>
  <si>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</si>
  <si>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</si>
  <si>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</si>
  <si>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</si>
  <si>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</si>
  <si>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</si>
  <si>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</si>
  <si>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</si>
  <si>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</si>
  <si>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</si>
  <si>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</si>
  <si>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</si>
  <si>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</si>
  <si>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</si>
  <si>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</si>
  <si>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</si>
  <si>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</si>
  <si>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</si>
  <si>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</si>
  <si>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</si>
  <si>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</si>
  <si>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</si>
  <si>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</si>
  <si>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</si>
  <si>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</si>
  <si>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</si>
  <si>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</si>
  <si>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</si>
  <si>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</si>
  <si>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</si>
  <si>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</si>
  <si>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</si>
  <si>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</si>
  <si>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</si>
  <si>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</si>
  <si>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</si>
  <si>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</si>
  <si>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</si>
  <si>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</si>
  <si>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</si>
  <si>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</si>
  <si>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</si>
  <si>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</si>
  <si>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</si>
  <si>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</si>
  <si>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</si>
  <si>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</si>
  <si>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</si>
  <si>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</si>
  <si>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</si>
  <si>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</si>
  <si>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</si>
  <si>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</si>
  <si>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</si>
  <si>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</si>
  <si>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</si>
  <si>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</si>
  <si>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</si>
  <si>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</si>
  <si>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</si>
  <si>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</si>
  <si>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</si>
  <si>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</si>
  <si>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</si>
  <si>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</si>
  <si>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</si>
  <si>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</si>
  <si>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</si>
  <si>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</si>
  <si>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</si>
  <si>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</si>
  <si>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</si>
  <si>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</si>
  <si>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</si>
  <si>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</si>
  <si>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</si>
  <si>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</si>
  <si>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</si>
  <si>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</si>
  <si>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</si>
  <si>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</si>
  <si>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</si>
  <si>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</si>
  <si>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</si>
  <si>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</si>
  <si>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</si>
  <si>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</si>
  <si>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</si>
  <si>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</si>
  <si>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</si>
  <si>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</si>
  <si>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</si>
  <si>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</si>
  <si>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</si>
  <si>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</si>
  <si>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</si>
  <si>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</si>
  <si>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</si>
  <si>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</si>
  <si>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</si>
  <si>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</si>
  <si>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</si>
  <si>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</si>
  <si>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</si>
  <si>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</si>
  <si>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</si>
  <si>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</si>
  <si>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</si>
  <si>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</si>
  <si>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</si>
  <si>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</si>
  <si>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</si>
  <si>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</si>
  <si>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</si>
  <si>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</si>
  <si>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</si>
  <si>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</si>
  <si>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</si>
  <si>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</si>
  <si>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</si>
  <si>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</si>
  <si>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</si>
  <si>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</si>
  <si>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</si>
  <si>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</si>
  <si>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</si>
  <si>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</si>
  <si>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</si>
  <si>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</si>
  <si>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</si>
  <si>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</si>
  <si>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</si>
  <si>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</si>
  <si>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</si>
  <si>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</si>
  <si>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</si>
  <si>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</si>
  <si>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</si>
  <si>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</si>
  <si>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</si>
  <si>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</si>
  <si>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</si>
  <si>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</si>
  <si>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</si>
  <si>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</si>
  <si>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</si>
  <si>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</si>
  <si>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</si>
  <si>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</si>
  <si>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</si>
  <si>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</si>
  <si>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</si>
  <si>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</si>
  <si>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</si>
  <si>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</si>
  <si>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</si>
  <si>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</si>
  <si>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</si>
  <si>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</si>
  <si>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</si>
  <si>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</si>
  <si>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</si>
  <si>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</si>
  <si>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</si>
  <si>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</si>
  <si>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</si>
  <si>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</si>
  <si>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</si>
  <si>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</si>
  <si>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</si>
  <si>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</si>
  <si>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</si>
  <si>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</si>
  <si>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</si>
  <si>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</si>
  <si>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</si>
  <si>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</si>
  <si>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</si>
  <si>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</si>
  <si>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</si>
  <si>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</si>
  <si>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</si>
  <si>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</si>
  <si>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</si>
  <si>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</si>
  <si>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</si>
  <si>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</si>
  <si>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</si>
  <si>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</si>
  <si>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</si>
  <si>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</si>
  <si>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</si>
  <si>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</si>
  <si>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</si>
  <si>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</si>
  <si>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</si>
  <si>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</si>
  <si>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</si>
  <si>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</si>
  <si>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</si>
  <si>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</si>
  <si>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</si>
  <si>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</si>
  <si>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</si>
  <si>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</si>
  <si>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</si>
  <si>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</si>
  <si>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</si>
  <si>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</si>
  <si>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</si>
  <si>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</si>
  <si>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</si>
  <si>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</si>
  <si>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</si>
  <si>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</si>
  <si>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</si>
  <si>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</si>
  <si>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</si>
  <si>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</si>
  <si>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</si>
  <si>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</si>
  <si>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</si>
  <si>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</si>
  <si>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</si>
  <si>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</si>
  <si>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</si>
  <si>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</si>
  <si>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</si>
  <si>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</si>
  <si>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</si>
  <si>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</si>
  <si>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</si>
  <si>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</si>
  <si>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</si>
  <si>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</si>
  <si>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</si>
  <si>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</si>
  <si>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</si>
  <si>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</si>
  <si>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</si>
  <si>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</si>
  <si>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</si>
  <si>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</si>
  <si>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</si>
  <si>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</si>
  <si>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</si>
  <si>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</si>
  <si>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</si>
  <si>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</si>
  <si>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</si>
  <si>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</si>
  <si>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</si>
  <si>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</si>
  <si>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</si>
  <si>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</si>
  <si>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</si>
  <si>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</si>
  <si>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</si>
  <si>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</si>
  <si>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</si>
  <si>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</si>
  <si>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</si>
  <si>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</si>
  <si>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</si>
  <si>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</si>
  <si>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</si>
  <si>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</si>
  <si>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</si>
  <si>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</si>
  <si>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</si>
  <si>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</si>
  <si>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</si>
  <si>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</si>
  <si>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</si>
  <si>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</si>
  <si>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</si>
  <si>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</si>
  <si>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</si>
  <si>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</si>
  <si>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</si>
  <si>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</si>
  <si>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</si>
  <si>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</si>
  <si>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</si>
  <si>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</si>
  <si>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</si>
  <si>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2018</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</si>
  <si>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</si>
  <si>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</si>
  <si>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</si>
  <si>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</si>
  <si>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</si>
  <si>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</si>
  <si>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</si>
  <si>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</si>
  <si>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</si>
  <si>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</si>
  <si>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</si>
  <si>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</si>
  <si>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</si>
  <si>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</si>
  <si>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</si>
  <si>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</si>
  <si>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</si>
  <si>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</si>
  <si>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</si>
  <si>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</si>
  <si>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</si>
  <si>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</si>
  <si>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</si>
  <si>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</si>
  <si>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</si>
  <si>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</si>
  <si>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</si>
  <si>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</si>
  <si>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</si>
  <si>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</si>
  <si>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</si>
  <si>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</si>
  <si>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</si>
  <si>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</si>
  <si>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</si>
  <si>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</si>
  <si>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</si>
  <si>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</si>
  <si>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</si>
  <si>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</si>
  <si>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</si>
  <si>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</si>
  <si>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</si>
  <si>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</si>
  <si>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</si>
  <si>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</si>
  <si>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</si>
  <si>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</si>
  <si>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</si>
  <si>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</si>
  <si>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</si>
  <si>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</si>
  <si>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</si>
  <si>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</si>
  <si>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</si>
  <si>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</si>
  <si>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</si>
  <si>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</si>
  <si>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</si>
  <si>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</si>
  <si>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</si>
  <si>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</si>
  <si>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</si>
  <si>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</si>
  <si>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</si>
  <si>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</si>
  <si>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</si>
  <si>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</si>
  <si>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</si>
  <si>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</si>
  <si>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</si>
  <si>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</si>
  <si>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</si>
  <si>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</si>
  <si>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</si>
  <si>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</si>
  <si>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</si>
  <si>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</si>
  <si>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</si>
  <si>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</si>
  <si>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</si>
  <si>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</si>
  <si>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</si>
  <si>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</si>
  <si>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</si>
  <si>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</si>
  <si>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</si>
  <si>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</si>
  <si>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</si>
  <si>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</si>
  <si>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</si>
  <si>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</si>
  <si>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</si>
  <si>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</si>
  <si>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</si>
  <si>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</si>
  <si>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</si>
  <si>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</si>
  <si>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</si>
  <si>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</si>
  <si>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</si>
  <si>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</si>
  <si>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</si>
  <si>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</si>
  <si>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</si>
  <si>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</si>
  <si>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</si>
  <si>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</si>
  <si>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</si>
  <si>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</si>
  <si>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</si>
  <si>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</si>
  <si>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</si>
  <si>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</si>
  <si>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</si>
  <si>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</si>
  <si>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</si>
  <si>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</si>
  <si>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</si>
  <si>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</si>
  <si>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</si>
  <si>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</si>
  <si>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</si>
  <si>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</si>
  <si>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</si>
  <si>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</si>
  <si>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</si>
  <si>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</si>
  <si>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</si>
  <si>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</si>
  <si>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</si>
  <si>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</si>
  <si>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</si>
  <si>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</si>
  <si>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</si>
  <si>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</si>
  <si>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</si>
  <si>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</si>
  <si>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</si>
  <si>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</si>
  <si>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</si>
  <si>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</si>
  <si>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</si>
  <si>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</si>
  <si>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</si>
  <si>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</si>
  <si>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</si>
  <si>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</si>
  <si>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</si>
  <si>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</si>
  <si>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</si>
  <si>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PRESTACION DE SERVICIOS OPERATIVOS PARA LA ORGANIZACIÓN DOCUMENTAL</t>
  </si>
  <si>
    <t>A-1-0-2-12</t>
  </si>
  <si>
    <t>UNIDADES</t>
  </si>
  <si>
    <t>FILA_2</t>
  </si>
  <si>
    <t>FILA_3</t>
  </si>
  <si>
    <t>FILA_4</t>
  </si>
  <si>
    <t>FILA_5</t>
  </si>
  <si>
    <t>FILA_6</t>
  </si>
  <si>
    <t>SERVICIOS PROFESIONALES DE ACOMPAÑAMIENTO EN MATERIA DE RECURSOS HUMANOS PARA LA  REESTRUCTURACIÓN INSTITUCIONAL</t>
  </si>
  <si>
    <t>FILA_7</t>
  </si>
  <si>
    <t xml:space="preserve">SERVICIOS PROFESIONALES DE ARQUITECTO </t>
  </si>
  <si>
    <t>FILA_8</t>
  </si>
  <si>
    <t>SERVICIOS PROFESIONALES  PARA LA ADECUACION Y MANTENIMIENTO A LOS PUESTOS DE TRABAJO</t>
  </si>
  <si>
    <t>FILA_9</t>
  </si>
  <si>
    <t>SERVICIOS OPERATIVOS DE MANTENIMIENTO A LA SEDE DEL FONDO DE ADAPTACION</t>
  </si>
  <si>
    <t>FILA_11</t>
  </si>
  <si>
    <t xml:space="preserve">SERVICIOS PROFESIONALES DE INGENIERO PARA LA ADECUACIÓN Y MANTENIMIENTO DEL CABLEADO ESTRUCTURADO Y ACOMETIDAS ELECTRICAS DE LA SEDE DEL FONDO ADAPTACIÓN </t>
  </si>
  <si>
    <t>FILA_12</t>
  </si>
  <si>
    <t>FILA_13</t>
  </si>
  <si>
    <t>SERVICIOS OPERATIVOS PARA EL MANTENIMIENTO DE LOS PUNTOS DE VOZ Y DATOS</t>
  </si>
  <si>
    <t>FILA_14</t>
  </si>
  <si>
    <t xml:space="preserve">PRESTACION DE SERVICIOS JURÍDICOS ESPECIALIZADOS EN ASUNTOS DE ESPECIAL COMPLEJIDAD EN TEMAS CONTRACTUALES A CARGO DE LA ENTIDAD </t>
  </si>
  <si>
    <t>FILA_15</t>
  </si>
  <si>
    <t>SERVICIOS DE CONDUCCION Y OPERATIVOS</t>
  </si>
  <si>
    <t>A-1-0-2-14</t>
  </si>
  <si>
    <t>FILA_16</t>
  </si>
  <si>
    <t>SERVICIOS DE APOYO A LA GESTION OPERATIVA DEL AREA ADMINISTRATIVA</t>
  </si>
  <si>
    <t>FILA_17</t>
  </si>
  <si>
    <t>SERVICIOS PROFESIONALES DE AUDITORIA</t>
  </si>
  <si>
    <t>FILA_18</t>
  </si>
  <si>
    <t>FILA_19</t>
  </si>
  <si>
    <t>FILA_20</t>
  </si>
  <si>
    <t>FILA_21</t>
  </si>
  <si>
    <t xml:space="preserve">SERVICIOS PROFESIONALES FINANCIERO CONTABLE </t>
  </si>
  <si>
    <t>FILA_22</t>
  </si>
  <si>
    <t>FILA_23</t>
  </si>
  <si>
    <t>SERVICIOS PROFESIONALES FINANCIERO PRESUPUESTAL</t>
  </si>
  <si>
    <t>FILA_24</t>
  </si>
  <si>
    <t xml:space="preserve">SERVICIOS PROFESIONALES FINANCIERO CONTABLE  </t>
  </si>
  <si>
    <t>FILA_25</t>
  </si>
  <si>
    <t>SERVICIOS PROFESIONALES  FINANCIEROS PARA CENTRAL DE CUENTAS</t>
  </si>
  <si>
    <t>FILA_26</t>
  </si>
  <si>
    <t>SERVICIOS PROFESIONALES  FINANCIEROS CONTABLES</t>
  </si>
  <si>
    <t>FILA_27</t>
  </si>
  <si>
    <t>SERVICIOS DEAPOYO FINANCIEROS TESORALES</t>
  </si>
  <si>
    <t>FILA_28</t>
  </si>
  <si>
    <t>FILA_29</t>
  </si>
  <si>
    <t>FILA_30</t>
  </si>
  <si>
    <t>FILA_31</t>
  </si>
  <si>
    <t>SERVICIOS PROFESIONALES FINANCIERO TESORERIA</t>
  </si>
  <si>
    <t>FILA_32</t>
  </si>
  <si>
    <t>SERVICIOS DE APOYO  A LA GESTION OPERATIVA DEL AREA CONTABLE</t>
  </si>
  <si>
    <t>FILA_33</t>
  </si>
  <si>
    <t>SERVICIOS DE APOYO A LA  GESTION OPERATIVA DEL AREA CONTRACTUAL</t>
  </si>
  <si>
    <t>FILA_34</t>
  </si>
  <si>
    <t>FILA_35</t>
  </si>
  <si>
    <t>FILA_36</t>
  </si>
  <si>
    <t>FILA_37</t>
  </si>
  <si>
    <t>FILA_38</t>
  </si>
  <si>
    <t>FILA_39</t>
  </si>
  <si>
    <t xml:space="preserve">SERVICIOS PROFESIONALES DE DEFENSA JUDICIAL Y EXTRAJUDICIAL  </t>
  </si>
  <si>
    <t>FILA_40</t>
  </si>
  <si>
    <t>SERVICIOS DE APOYO A LA GESTION OPERATIVA DEL AREA DE DEFENSA JUDICIAL Y EXTRAJUDICIAL</t>
  </si>
  <si>
    <t>FILA_41</t>
  </si>
  <si>
    <t>SERVICIOS PROFESIONALES PARA EL SEGUIMIENTO A LA GESTION Y CONCEPTUALIZACION JURIDICA</t>
  </si>
  <si>
    <t>FILA_42</t>
  </si>
  <si>
    <t>SERVICIOS PROFESIONALES DE ABOGADO PARA LA GESTION DISCIPLINARIA</t>
  </si>
  <si>
    <t>FILA_43</t>
  </si>
  <si>
    <t>FILA_44</t>
  </si>
  <si>
    <t>PRESTACION DE SERVICIOS PROFESIONALES PARA APOYAR LA GESTIÓN DEL SISTEMA DE SEGURIDAD Y SALUD EN EL TRABAJO</t>
  </si>
  <si>
    <t>FILA_45</t>
  </si>
  <si>
    <t>FILA_46</t>
  </si>
  <si>
    <t xml:space="preserve">SERVICIOS DE DISEÑO GRAFICO PARA APOYAR EL EQUIPO DE TRABAJO DE COMUNICACIONES </t>
  </si>
  <si>
    <t>FILA_47</t>
  </si>
  <si>
    <t>SERVICIOS PROFESIONALES DE COMUNICACIÓN INTERNA A TRAVES DE ESTRATEGIAS QUE FORTALEZCAN LA CULTURA INSTITUCIONAL Y EL SENTIDO DE PERTENENCIA POR PARTE DE LOS EMPLEADOS, EN TEMAS DE GESTION DE CONOCIMIENTO, TALENTO HUMANO Y SERVICIO AL CIUDADANO</t>
  </si>
  <si>
    <t>FILA_48</t>
  </si>
  <si>
    <t xml:space="preserve">SERVICIOS PROFESIONALES  DE DISEÑADOR VISUAL Y FOTOGRAFO  PARA EL ACOMPAÑAMIENTO Y FORTALECIMIENTO DE LA  ESTRATEGIA DE COMUNICACIÓN, PROMOCIÓN Y DIVULGACIÓN DE LA GESTIÓN </t>
  </si>
  <si>
    <t>FILA_49</t>
  </si>
  <si>
    <t>SERVICIOS PROFESIONALES EN LA ADMINISTRACIÓN, GESTIÓN Y MANTENIMIENTO DE LA PAGINA WEB DE LA ENTIDAD -WEBMASTER</t>
  </si>
  <si>
    <t>FILA_50</t>
  </si>
  <si>
    <t>PRESTACIÓN DE SERVICIOS PROFESIONALES DE ASESORÍA JURÍDICA ESPECIALIZADA, PARA LA CONCEPTUALIZACIÓN Y ACOMPAÑAMIENTO AL FONDO ADAPTACIÓN FRENTE A LA EVENTUAL CONTROVERSIA QUE PUEDA SURGIR CON OCASIÓN DEL CONTRATO DE ARRENDAMIENTO NO. 111 DE 2015</t>
  </si>
  <si>
    <t>FILA_51</t>
  </si>
  <si>
    <t>PRESTACIÓN DE SERVICIOS PROFESIONALES PARA APOYAR TODAS LAS ACTIVIDADES Y ACCIONES RELACIONADAS CON EL PROCESO DE LQIUIDACIÓN DE NÓMINA.</t>
  </si>
  <si>
    <t>FILA_52</t>
  </si>
  <si>
    <t>PRESTACIÓN DE SERVICIOS PERSONALES PARA EL ACOMAÑAMIENTO EN LA IMPLEMENTACIÓN DEL NUEVO MARCO NORMATIVO PARA LAS ENTIDADES DE GOBIERNO, NIIF.</t>
  </si>
  <si>
    <t>FILA_53</t>
  </si>
  <si>
    <t xml:space="preserve">COMBUSTIBLES Y LUBRICANTES </t>
  </si>
  <si>
    <t>A-2-0-4-4-1</t>
  </si>
  <si>
    <t>FILA_54</t>
  </si>
  <si>
    <t xml:space="preserve">PAPELERIA, UTILIES DE ESCRITORIO Y OFICINA </t>
  </si>
  <si>
    <t>A-2-0-4-4-15</t>
  </si>
  <si>
    <t>FILA_55</t>
  </si>
  <si>
    <t>FILA_56</t>
  </si>
  <si>
    <t xml:space="preserve">PRODUCTOS DE CAFETERIA Y RESTAURANTE </t>
  </si>
  <si>
    <t>A-2-0-4-4-18</t>
  </si>
  <si>
    <t>FILA_57</t>
  </si>
  <si>
    <t>SERVICIOS ASEO Y MANTENIMIENTO</t>
  </si>
  <si>
    <t>A-2-0-4-5-8</t>
  </si>
  <si>
    <t>FILA_58</t>
  </si>
  <si>
    <t>MANTENIMIENTO DE VEHICULOS</t>
  </si>
  <si>
    <t>A-2-0-4-5-6</t>
  </si>
  <si>
    <t>FILA_59</t>
  </si>
  <si>
    <t>FILA_60</t>
  </si>
  <si>
    <t>MANTENIMIENTOS LOCATIVOS</t>
  </si>
  <si>
    <t>A-2-0-4-5-12</t>
  </si>
  <si>
    <t>FILA_61</t>
  </si>
  <si>
    <t>PUBLICACION ACTOS ADMINISTRATIVOS O EDICTOS</t>
  </si>
  <si>
    <t>A-2-0-4-7-6</t>
  </si>
  <si>
    <t>FILA_62</t>
  </si>
  <si>
    <t>SEGUROS</t>
  </si>
  <si>
    <t>A-2-0-4-9-13</t>
  </si>
  <si>
    <t>FILA_63</t>
  </si>
  <si>
    <t>FILA_64</t>
  </si>
  <si>
    <t>FILA_65</t>
  </si>
  <si>
    <t>FILA_66</t>
  </si>
  <si>
    <t>FILA_67</t>
  </si>
  <si>
    <t>ARRENDAMIENTO Y ADMON SEDE PISO 10</t>
  </si>
  <si>
    <t>A-2-0-4-10-2</t>
  </si>
  <si>
    <t>FILA_68</t>
  </si>
  <si>
    <t>ARRENDAMIENTO Y ADMON SEDE PISO 8</t>
  </si>
  <si>
    <t>FILA_69</t>
  </si>
  <si>
    <t>FILA_70</t>
  </si>
  <si>
    <t>FILA_71</t>
  </si>
  <si>
    <t>FILA_72</t>
  </si>
  <si>
    <t>FILA_73</t>
  </si>
  <si>
    <t>FILA_74</t>
  </si>
  <si>
    <t>FILA_75</t>
  </si>
  <si>
    <t>FILA_76</t>
  </si>
  <si>
    <t>FILA_77</t>
  </si>
  <si>
    <t>FILA_78</t>
  </si>
  <si>
    <t>FILA_79</t>
  </si>
  <si>
    <t>FILA_80</t>
  </si>
  <si>
    <t>FILA_81</t>
  </si>
  <si>
    <t>ARRIENDAMIENTO BODEGA</t>
  </si>
  <si>
    <t>FILA_82</t>
  </si>
  <si>
    <t>FILA_83</t>
  </si>
  <si>
    <t>ARRIENDO MAQUINAS DE REPROGRAFIA</t>
  </si>
  <si>
    <t>A-2-0-4-10-1</t>
  </si>
  <si>
    <t>FILA_84</t>
  </si>
  <si>
    <t>SERVICIOS CAPACITACION</t>
  </si>
  <si>
    <t>A-2-0-4-21-5</t>
  </si>
  <si>
    <t>FILA_85</t>
  </si>
  <si>
    <t>BIENESTAR E INCENTIVOS</t>
  </si>
  <si>
    <t>A-2-0-4-21-4</t>
  </si>
  <si>
    <t>FILA_86</t>
  </si>
  <si>
    <t xml:space="preserve">EXAMENES MEDICOS </t>
  </si>
  <si>
    <t>FILA_87</t>
  </si>
  <si>
    <t xml:space="preserve">SERVICIOS DE CORRESPONDENCIA Y CORREO CERTIFICADO </t>
  </si>
  <si>
    <t>A-2-0-4-41-13</t>
  </si>
  <si>
    <t>FILA_88</t>
  </si>
  <si>
    <t>FILA_89</t>
  </si>
  <si>
    <t>ADMINISTRACION DEL SISTEMA DE GESTION DOCUMENTAL</t>
  </si>
  <si>
    <t>FILA_90</t>
  </si>
  <si>
    <t xml:space="preserve">SERVICIOS OUTSOURCING  TI  </t>
  </si>
  <si>
    <t>A-2-0-4-6-5</t>
  </si>
  <si>
    <t>FILA_91</t>
  </si>
  <si>
    <t>FILA_92</t>
  </si>
  <si>
    <t>SERVICIOS DE SOFTWARE DE PLANEACIÓN Y SISTEMA SALUD EN EL TRABAJO</t>
  </si>
  <si>
    <t>FILA_93</t>
  </si>
  <si>
    <t>SERVICIO DE TELEFONIA, INTERNET Y TELEVISION</t>
  </si>
  <si>
    <t>FILA_94</t>
  </si>
  <si>
    <t>SERVICIO FIRMA DIGITAL - TOKEN</t>
  </si>
  <si>
    <t>A-2-0-4-4-23</t>
  </si>
  <si>
    <t>FILA_95</t>
  </si>
  <si>
    <t>SUMINISTROS ADECUACION SEDE</t>
  </si>
  <si>
    <t>FILA_96</t>
  </si>
  <si>
    <t>ADQUISICION BIENES MUEBLES</t>
  </si>
  <si>
    <t>A-2-0-4-1-25</t>
  </si>
  <si>
    <t>LA ENTIDAD NO TIENE DESTINADO RECURSOS PARA ACTIVIDADES AMBIENTALES</t>
  </si>
  <si>
    <t>Todas las cifras se encuentran registradas en pesos</t>
  </si>
  <si>
    <t xml:space="preserve">REMUNERACION DE SERVICIOS TECNICOS </t>
  </si>
  <si>
    <t>EL FONDO ADAPTACIÓN REALIZÓ EL AJUSTE EN LA PÁGINA WEB DEL ESPACIO DENOMINADO TRANSPARENCIA DE CONFORMIDAD CON LO DISPUESTO EN LA LEY 1712 DE 2014,  EL DECRETO 103 DE 2015, LA RESOLUCIÓN 3564 DE 2015 Y EL PLAN DE MEJORAMIENTO GENERADO POR LA OFICINA DE CONTROL INTERNO DE LA ENTIDAD</t>
  </si>
  <si>
    <t>LA CARACTERIZACIÓN DE LOS USUARIOS Y GRUPOS DE INTERÉS DE LA ENTIDAD SE DETERMINÓ EN LA VIGENCIA 2015 MEDIANTE EL FORMULARIO CREADO POR EL DEPARTAMENTO NACIONAL DE PLANEACIÓN PARA TALES FINES. EN EL AÑO 2017, SE IMPLEMENTÓ NUEVAMENTE COMO HERRAMIENTA PARA DETERMINAR LOS INVITADOS A LA AUDIENCIA DE RENDICIÓN DE CUENTAS REALIZADA EL 22 DE NOVIEMBRE DE 2017</t>
  </si>
  <si>
    <t xml:space="preserve">LAS ACCIONES EJECUTADAS EN CUMPLIMIENTO DEL OBJETIVO SE ENMARCAN EN LA EJECUCIÓN DE ACTIVIDADES PARA EL DESARROLLO DE LAS ESTRATEGIAS DE AUDITORIAS VISIBLES, SERVICIO AL CIUDADANO Y LA ENTREGA DE PROYECTOS PRODUCTIVOS Y DE INFRAESTRUCTURA EN LA VIGENCIA 2017. </t>
  </si>
  <si>
    <t>LA ESTRATEGIA DE PARTICIPACIÓN CIUDADANA DE LA ENTIDAD DENOMINADA AUDITORIAS VISIBLES PERMITE INVOLUCRAR COMUNIDAD INSTITUCIONES CONSTRATISTAS Y FONDO ADAPTACION HACIENDO SINERGIA PARA GARANTIZAR EL BUEN DESARROLLO DE LOS PROYECTOS</t>
  </si>
  <si>
    <t xml:space="preserve">LOS EQUIPOS LOCALES DE SEGUIMIENTO CONTRIBUYEN AL CONTROL SOCIAL Y SEGUIMIENTO DE LA EJECUCIÓN DE LOS PROYECTOS LAS MESAS DE TRABAJO PERMITEN LA RESOLUCIÓN DE CONFLICTOS Y ARTICULACIÓN REGIONAL DE LOS ACTORES PARA EL DESARROLLO DE LOS PROYECTOS  </t>
  </si>
  <si>
    <t>ASISTENCIA A FERIAS NACIONALES DE SERVICIO AL CIUDADANO ACOMPAÑAMIENTO EN LAS ACTIVIDADES DE AUDITORIAS VISIBLES ESTRATEGIA DE PARTICIPACION CIUDADANA DILIGENCIAMIENTO DEL SONDEO DE SATISFACCION POR PARTE DE LA COMUNIDAD EN GENERAL ENTREGA DE PROYECTOS EJECUTADOS POR LA ENTIDAD</t>
  </si>
  <si>
    <t>ESTABLECIMIENTO DEL CORREO ELECTRONICÓNICO DE ATENCIÓN AL CIUDADANO COMO UNO DE LOS CANALES OFICIALES NO PRESENCIALES PARA RECIBIR PETICIONES QUEJAS O RECLAMOS MEJORAMIENTO DEL CANAL DE RADICACIÓN POR PÁGINA WEB DE PQRS REUNIÓN CON MINTIC PARA ESTABLECER MÍNIMOS REQUERIDOS EN LA NORMATIVIDAD VIGENTE PARA EL AÑO 2017</t>
  </si>
  <si>
    <t>UBICACION DEL PUNTO DE SERVICIO AL CIUDADANO DE LA SEDE CENTRAL EN LA RECEPCIÓN DE LA ENTIDAD ADECUACION DEL ESPACIO Y MEJORAMIENTO DE LA ATENCION SE RESALTA QUE EL INGRESO DE PERSONAS EN SITUACION DE DISCAPACIDAD A LA ENTIDAD ES POCO FRECUENTE</t>
  </si>
  <si>
    <t xml:space="preserve">ACTUALIZACION, IMPLEMENTACIÓN Y SOCIALIZACIÓN DE LA RESOLUCION INTERNA QUE REGLAMENTA EL TRÁMITE DE LOS PQRS, INCLUYENDO EL TRAMITE A LOS PQRS VERBALES - DECRETO 1166 DEL 19 DE JULIO DE 2017 </t>
  </si>
  <si>
    <t xml:space="preserve">SE REALIZÓ ACTUALIZACIÓN DE LA POSTUACIÓN PUBLICADA POR EL FONDO ADAPTACIÓN EN LA PÁGINA DE DATOS ABIERTOS DEL GOBIERNO NACIONAL </t>
  </si>
  <si>
    <t>SONDEOS DE SATISFACCION APLICADOS EN EL DESARROLLO DE LA ESTRATEGIA DE PARTICIPACION CIUDADANA Y EN LA ASISTENCIA A LAS FERIAS NACIONALES DE SERVICIO AL CIUDADANO LAS ENCUESTAS SE APLICARON EN 211 MUNICIPIOS Y 22 DEPARTAMENTOS</t>
  </si>
  <si>
    <t>ACTIVIDADES RELACIONADAS CON LOS FOROS DESARROLLADOS EN EL MARCO DE LA ESTRATEGIA DE AUDITORIAS VISIBLES Y LA AUDIENCIA DE RENDICION DE CUENTAS 2017 ESPACIOS EN LOS QUE SE EVIDENCIA LA PARTICIPACION CIUDADANA Y UN DIALOGO ACTIVO Y PERMANENTE ENTRE LA COMUNIDAD Y LA ENTIDAD</t>
  </si>
  <si>
    <t>ACTIVIDADES DE CONVOCATORIAS PARA INCREMENTAR LA ASISTENCIA A LOS EVENTOS REALIZADAS A TRAVES DE RADIO COMUNITARIA PAGINA WEB PERIFONEO REDES SOCIALES PUERTA A PUERTA</t>
  </si>
  <si>
    <t>EN DESARROLLO DE LA AUDIENCIA DE RENDICION DE CUENTAS 2017 SE OFRECIO UN REFRIGERIO PARA LOS ASISTENTES</t>
  </si>
  <si>
    <t xml:space="preserve">ANALISIS DE LOS 3323 CIUDADANOS ENCUESTADOS ARROJÓ QUE UN 88% DE LA POBLACIÓN SE ENCUENTRA MUY SATISFECHA CON LA INFORMACIÓN RECIBIDA EL 8% SATISFECHA Y EL 2% MUY INSATISFECHA  </t>
  </si>
  <si>
    <t>85001233100020110021000</t>
  </si>
  <si>
    <t>12551408 - WULFRAN AMADEO CASTILLO</t>
  </si>
  <si>
    <t>El proceso judicial está terminado, pero está en cumplimiento del fallo.</t>
  </si>
  <si>
    <t>66001233300020130021700</t>
  </si>
  <si>
    <t>16705124 - TORO VALENCIA OSCAR MAURICIO/Personero de Dosquebradas</t>
  </si>
  <si>
    <t xml:space="preserve">Con fallo del Primera instancia se DECLARA AL MUNICIPIO DE DOSQUEBRADAS Y AL DEPARTAMENTO DE RISARALDA HABER VULNERADO DERECHOS COLECTIVOS - QUEBRADA LOS MOLINOS. El fallo fue apelado y está pendiente de ser resuelto en el Consejo de Estado </t>
  </si>
  <si>
    <t xml:space="preserve">Con fallo del Primera instancia  del 31-07-2017 se declaró prospera la excepción de falta de legitimación en la causa en favor del Fondo Adaptación, y se declaró al MUNICIPIO DE DOSQUEBRADAS Y AL DEPARTAMENTO DE RISARALDA VULNERADORES DE LOS DERECHOS COLECTIVOS imponiendoles oblgaciones de ahacer a su cargo.  El fallo fue apelado y está pendiente de ser resuelto en el Consejo de Estado </t>
  </si>
  <si>
    <t>66001233300020130029000</t>
  </si>
  <si>
    <t>17001233300020130058700</t>
  </si>
  <si>
    <t>1053829738 - MONTOYA HERRERA ERIKA CAMILA Y OTROS</t>
  </si>
  <si>
    <t xml:space="preserve">El proceso judicial está terminado y ya se cumplió con la obligación de la sentencia que aprobó el pacto de cumplimiento al que llegaron las partes. No obstante se está a la espera del archivo definitivo del proceso previa declaratoria de cumplimiento del fallo.  </t>
  </si>
  <si>
    <t>91159697 - DANIL ROMÁN VELANDÍA ROJAS</t>
  </si>
  <si>
    <t>La Secretaria General del Tribunal Administrativo de Santander notificó la SENTENCIA DE PRIMERA INSTANCIA del 28 de Junio de 2017,  favorable al Fondo Adaptación, debiéndose atender únicamente el exhorto para que se “continúe tomando las decisiones necesarias para la construcción de los puentes Hisgaura, La Judía y Sitio Critico 43”, el cual encuentra sustento a numeral 2.2. de la parte motiva del fallo referido a la “Gestión contractual del Fondo Adaptación” (páginas 27 a 35) que concluye, en cuanto al Fondo se refiere, lo siguiente:</t>
  </si>
  <si>
    <t>70001333300420140006300</t>
  </si>
  <si>
    <t>PROCURADOR 19 JUDICIAL II</t>
  </si>
  <si>
    <t>1049534364 - CRISTIAN DAVID ALVEAR PARRA</t>
  </si>
  <si>
    <t>54001310300720140003900</t>
  </si>
  <si>
    <t>27718111  CORREA DE BALLESTEROS MARGARITA</t>
  </si>
  <si>
    <t>70001333300220130014500</t>
  </si>
  <si>
    <t>92552355 - HERRERA JOHEN FRANCISCO</t>
  </si>
  <si>
    <t xml:space="preserve">Con auto proferido el 09 de febrero de 2017 el Tribunal Administrativo de Sucre revocó el auto que decretó la prosperidad de la excepción de caducidad de la acción. A la espera de que se fije fecha para continuar con la audiencia inicial. </t>
  </si>
  <si>
    <t>54001233300020140041300</t>
  </si>
  <si>
    <t>27718111 - CORREA DE BALLESTEROS MARGARITA</t>
  </si>
  <si>
    <t>3734035 - CARLOS EMILIO RODRIGUEZ PEREZ Y OTROS</t>
  </si>
  <si>
    <t>13001233300020130021000</t>
  </si>
  <si>
    <t>23191562 - SILVIA OSPINO AVILA Y 737 MAS</t>
  </si>
  <si>
    <t>8673464 - GASPAR VILLAFAÑE MARCHENA</t>
  </si>
  <si>
    <t>47001233300020150006800</t>
  </si>
  <si>
    <t>11001310500320150087700</t>
  </si>
  <si>
    <t>3181433 - MIGUEL ANTONIO CUCA SUAREZ</t>
  </si>
  <si>
    <t xml:space="preserve"> 9005718561 - CONSORCIO PRIMAVERA </t>
  </si>
  <si>
    <t>DEFENSORÍA DEL PUEBLO REGIONAL NORTE DE SANTANDER</t>
  </si>
  <si>
    <t>05001233300020160153400</t>
  </si>
  <si>
    <t>890900402-9 - INDURAL S.A.</t>
  </si>
  <si>
    <t>25000234200020150160300</t>
  </si>
  <si>
    <t>42079385 - FRANCIA MARIA DEL PILAR JIMENEZ FRANCO</t>
  </si>
  <si>
    <t>73001333300620160037500</t>
  </si>
  <si>
    <t>1105790815 - ANDREA CATALINA MARTÍNEZ ECHAVARRÍA Y OTROS</t>
  </si>
  <si>
    <t>4657870 - ELÍAS VALENCIA Y OTROS</t>
  </si>
  <si>
    <t xml:space="preserve">68001333300520170002200 </t>
  </si>
  <si>
    <t>28239151 - PASTORA CABALLERO CASTELLANOS</t>
  </si>
  <si>
    <t>17001333300120150038200</t>
  </si>
  <si>
    <t xml:space="preserve">MARÍA YOLANDA FRANCO LÓPEZ Y OTROS </t>
  </si>
  <si>
    <r>
      <t>130012333000</t>
    </r>
    <r>
      <rPr>
        <sz val="11"/>
        <color theme="1"/>
        <rFont val="Arial Narrow"/>
        <family val="2"/>
      </rPr>
      <t>20150005200</t>
    </r>
    <r>
      <rPr>
        <sz val="8"/>
        <color theme="1"/>
        <rFont val="Arial Narrow"/>
        <family val="2"/>
      </rPr>
      <t xml:space="preserve"> </t>
    </r>
  </si>
  <si>
    <t>73157150 - JAIME ALBERTO ORTEGA ALVAREZ</t>
  </si>
  <si>
    <t>RODOLFO RAFAEL MOSQUERA RAMOS Y OTROS</t>
  </si>
  <si>
    <t xml:space="preserve">05001310500120170012800 </t>
  </si>
  <si>
    <t>11001333502520160025900</t>
  </si>
  <si>
    <t>1014181882 - ISMAEL RICARDO SERNA MORA</t>
  </si>
  <si>
    <t>63001233300020170013600</t>
  </si>
  <si>
    <r>
      <t>CONSORCIO AGUAS Y SANEAMIENTO DEL QUINDÍO</t>
    </r>
    <r>
      <rPr>
        <sz val="12"/>
        <color rgb="FF000000"/>
        <rFont val="Arial Narrow"/>
        <family val="2"/>
      </rPr>
      <t> </t>
    </r>
  </si>
  <si>
    <t>05001310500420160103500</t>
  </si>
  <si>
    <t xml:space="preserve">71754674 - TORIBIO MARTINEZ MOSQUERA </t>
  </si>
  <si>
    <t>05001310502220170010800</t>
  </si>
  <si>
    <t>71337816 - EDWIN ARLEY GOMEZ RAMIREZ</t>
  </si>
  <si>
    <t>17001333300420160006300</t>
  </si>
  <si>
    <t>10230935 - ENRIQUE ARBELAEZ MUTIS</t>
  </si>
  <si>
    <t>844634 - ORLANDO POLO VILLA</t>
  </si>
  <si>
    <t>05001333300620170027100</t>
  </si>
  <si>
    <t>900058870-6 HENNESY SMART BUSINESS S.A.S.</t>
  </si>
  <si>
    <t>54001333300320170019200</t>
  </si>
  <si>
    <t>60317372 - GLORIA ESPERANZA PEÑARANDA ABRIL Y OTROS </t>
  </si>
  <si>
    <t>54001333300220150011800</t>
  </si>
  <si>
    <t>37197374 - MARIBEL TELLEZ DURAN</t>
  </si>
  <si>
    <t xml:space="preserve">13001233300020170064100 </t>
  </si>
  <si>
    <t>17001233300020170049600</t>
  </si>
  <si>
    <t>30278274 - ANA MERY PATIÑO GUTIERREZ</t>
  </si>
  <si>
    <t>73001233300120140032400</t>
  </si>
  <si>
    <t>DEFENSORÍA DEL PUEBLO REGIONAL TOLIMA</t>
  </si>
  <si>
    <t>11001333603720170021900</t>
  </si>
  <si>
    <t>SOCIEDAD COMERCIAL ESCOBAR OSPINA Y CIA LTDA - CALITOUR-</t>
  </si>
  <si>
    <t>CONTRATISTAS VINCULADOS AL FONDO ADAPTACION CONSULTORES INTERVENTORES Y CONSTRUCTORES POBLACION BENEFICIARIA DE LOS PROYECTOS DE LA ENTIDAD POBLACIÓN POTENCIAL A SER BENEFICIARIA DEL FONDO ADAPTACION POBLACION NO BENEFICIARIA DEL FONDO ADAPTACION ENTIDADES PRIVADAS NACIONALES E INTERNACIONALES GOBIERNO CENTRAL LEGISLATIVO EJECUTIVO FISCAL Y MIEMBROS DEL CONSEJO DIRECTIVO</t>
  </si>
  <si>
    <t xml:space="preserve">LAS PQRS RECIBIDAS EN LA ENTIDAD SE ENCUENTRAN ORIENTADAS AL SUMINISTRO DE INFORMACIÓN EN LOS AVANCES DE LOS PROYECTOS E INTERVENCIONES NO OBSTANTE CUANDO SE PRESENTEN OPORTUNIDADES DE MEJORA A TRAVES DE LAS PQRSFD SE IMPLEMENTARAN </t>
  </si>
  <si>
    <t xml:space="preserve">LOS PROYECTOS DEBEN CONSOLIDAR UNA AZ QUE CONTENGA EL PROYECTO FISICO Y LAS EVIDENCIAS DE LOS FOROS Y REUNIONES DE SEGUIMIENTO DE AV REALIZADOS MANIFESTARON EL INTERES DE ARTICULACION ENTRE ALCALDIA PERSONERIA Y COMUNIDAD PARA MEJORAR LOS PROCESOS POR TANTO SE GENERARON ESTOS ESPACIOS O MESAS DE TRABAJO  </t>
  </si>
  <si>
    <t xml:space="preserve">TODOS LOS SERVIDORES EN GENERAL DEL FONDO ADAPTACIÓN ATIENDEN PÚBLICO PERO EL PRIMER CONTACTO DEL CIUDADANO ES CON LA RECEPCION ATENCIÓN AL CIUDADANO O LA VENTANILLA DE RADICACION </t>
  </si>
  <si>
    <t xml:space="preserve">TENIENDO EN CUENTA QUE LAS ACCIONES DE DIALOGO SE DESARROLLARON EN EL MARCO DE LA ESTRATEGIA DE REDICIÓN DE CUENTAS 365 EL FONDO ADAPTACIÓN EJECUTO ACTIVIDADES PARA SU CUMPLIMIENTO RELACIONADAS CON LA ESTRATEGIA DE PARTICIPACION CIUDADANA ASISTENCIA A FERIAS NACIONALES DE SERVICIO AL CIUDADANO Y AUDICIENCIA FINAL DE RENDICIÓN DE CUENTAS </t>
  </si>
  <si>
    <t xml:space="preserve">LA CONFORMACIÓN DE EQUIPOS LOCALES DE SEGUIMIENTO HA PERMITIDO EFECTUAR UN SEGUIMIENTO TANGIBLE A LOS PROYECTOS TENIENDO EN CUENTA LA INFORMACIÓN QUE SUMINISTRAN ESTE SEGUIMIENTO Y CONTROL SOCIAL PERMITE EL DESARROLLO TRANSPARENTE DE LOS PROYECTOS POR PARTE DEL FONDO ADAPTACIÓN MEDIANTE LA CAPACIDAD INSTALADA EN EL TERRITORIO </t>
  </si>
  <si>
    <t xml:space="preserve">SE ACLARA QUE EL FONDO ADAPTACIÓN NO CONSTITUYE VEEDURÍAS CIUDADANAS EN SU LUGAR CONFORMA EQUIPOS LOCALES DE SEGUIMIENTO QUE EFECTUAN EL SEGUIMIENTO A LOS PROYECTOS Y VELAN POR SU REALIZACIÓN Y  SOSTENIBILIDAD </t>
  </si>
  <si>
    <t xml:space="preserve">FOROS CON LA COMUNIDAD Y AUDIENCIA DE RENDICIÓN DE CUENTAS </t>
  </si>
  <si>
    <t>LAS ACTIVIDADES ENUNCIADAS PERMITEN A LA ENTIDAD SUMINISTRAR INFORMACIÓN ACTUALIZADA A LA COMUNIDAD ASISTENTE A LOS EVENTOS DE LOS PROYECTOS QUE LA MISMA EJECUTA EN EL TERRITORIO NACIONAL SU AVANCE EN LA EJECUCIÓN Y LA INFORMACIÓN QUE DICHA COMUNIDAD REQUIERA</t>
  </si>
  <si>
    <t>NA</t>
  </si>
  <si>
    <t xml:space="preserve">atencionalciudadano@fondoadaptacion.gov.co </t>
  </si>
  <si>
    <t>91074232  - FERNANDO SALAZAR RUEDA</t>
  </si>
  <si>
    <t>LA ENTIDAD NO PRODUCE NI COMERCIALIZA BIENES O SERVICIOS</t>
  </si>
  <si>
    <t>NO APLICA</t>
  </si>
  <si>
    <t>NINGUNA</t>
  </si>
  <si>
    <t>FONDO ADAPTACION</t>
  </si>
  <si>
    <t>41484818  - LUZ ALBA MARTIN MIRANDA</t>
  </si>
  <si>
    <t>8279801 - PEDRO GOMEZ CASTAÑEDA</t>
  </si>
  <si>
    <t>N/A</t>
  </si>
  <si>
    <t>LA ENTIDAD NO RECIBE RECURSOS POR TRANSFERENCIAS DE OTRAS ENTIDADES</t>
  </si>
  <si>
    <t>66001233300020140045901</t>
  </si>
  <si>
    <t>66001233100020120026900</t>
  </si>
  <si>
    <t>2017/31/07</t>
  </si>
  <si>
    <t>68001233300020150084700</t>
  </si>
  <si>
    <t>08001233300020160091800</t>
  </si>
  <si>
    <t>08001333300720150015501</t>
  </si>
  <si>
    <t>08001333301220140033201</t>
  </si>
  <si>
    <t>9006948244 .- CONSORCIO PROFUNDACIÓN</t>
  </si>
  <si>
    <t>08001233300420160058001</t>
  </si>
  <si>
    <t>54001233300020160145300</t>
  </si>
  <si>
    <t xml:space="preserve">19001333300720160027400 </t>
  </si>
  <si>
    <t>08001233300420160071200</t>
  </si>
  <si>
    <t xml:space="preserve">800182330-8 - SOCIEDAD VALORES Y CONTRATOS VALORCON S.A. </t>
  </si>
  <si>
    <t xml:space="preserve">08638318900120160035500 </t>
  </si>
  <si>
    <t>08001233300420170054300</t>
  </si>
  <si>
    <t>CUADRO DE SEGUIMIENTO DE GESTION AMBIENTAL</t>
  </si>
  <si>
    <t>Certificación Secretaría General</t>
  </si>
  <si>
    <t>Producir conocimiento técnico que contribuya a incorporar la gestión del riesgo de desastres y adaptación al cambio climático en la planificación del desarrollo del país, a partir de la experiencia de la Entidad</t>
  </si>
  <si>
    <t>No aplica</t>
  </si>
  <si>
    <t>Estratégica</t>
  </si>
  <si>
    <t xml:space="preserve">Estrategia de Gestión de Conocimiento </t>
  </si>
  <si>
    <t>C-630-1000-2</t>
  </si>
  <si>
    <t>Juan Pablo Parra</t>
  </si>
  <si>
    <t>Sin ajustes realizados</t>
  </si>
  <si>
    <t>El PEI versión 2 y sus metas aquí reportadas, serán objeto de actualización a la versión 3 de acuerdo a modificaciones autorizadas por el DNP en las metas de gobierno por cambios en el contexto estratégico institucional. Varios de los rezagos presentados obedecen a esta situación</t>
  </si>
  <si>
    <t>Plan de Acción y borrador documento CONPES para el proyecto “Intervención Integral para la reducción del riesgo de inundaciones y adaptación al cambio climático en la región de La Mojana”</t>
  </si>
  <si>
    <t>José Sorzano</t>
  </si>
  <si>
    <t>META CUMPLIDA EN 2016</t>
  </si>
  <si>
    <t>Planes de Ordenamiento Territorial de hasta 11 municipios objeto de intervención del proyecto “Intervención Integral para la reducción del riesgo de inundaciones y adaptación al cambio climático en la región de La Mojana”</t>
  </si>
  <si>
    <t>Modelo de evaluación, amenaza y riesgo para el área objeto de intervención del proyecto “Intervención Integral para la reducción del riesgo de inundaciones y adaptación al cambio climático en la región de La Mojana”</t>
  </si>
  <si>
    <t>Actualización y formulación de POMCAS</t>
  </si>
  <si>
    <t>Luis Lizcano</t>
  </si>
  <si>
    <t>Insumos técnicos, económicos, sociales y ambientales para la delimitación de humedales</t>
  </si>
  <si>
    <t>Recomendación para la delimitación de complejos de páramos priorizados</t>
  </si>
  <si>
    <t>Estructurar y ejecutar proyectos integrales de reducción del riesgo y adaptación al cambio climático</t>
  </si>
  <si>
    <t xml:space="preserve">Restauración de los ecosistemas degradados del CANAL DEL DIQUE </t>
  </si>
  <si>
    <t>Luis Ramos</t>
  </si>
  <si>
    <t xml:space="preserve">JARILLÓN RÍO CAUCA y obras complementarias en el municipio de SANTIAGO DE CALI – PJAOC </t>
  </si>
  <si>
    <t>Alfredo Martinez</t>
  </si>
  <si>
    <t>Recuperación de las áreas afectadas por la CUENCA HIDROGRÁFICA DEL RÍO FONCE</t>
  </si>
  <si>
    <t>Sonia Silva</t>
  </si>
  <si>
    <t>Estructurar y ejecutar proyectos de recuperación post-desastre con enfoque de gestión del riesgo y adaptación al cambio
climático</t>
  </si>
  <si>
    <t>Reconstrucción de la infraestructura de VIVIENDA en las zonas del país afectadas por el fenómeno de “la niña” 2010-2011</t>
  </si>
  <si>
    <t>Alexander Vargas</t>
  </si>
  <si>
    <t>Reconstrucción de la infraestructura de EDUCACIÓN en las zonas del país afectadas por el fenómeno de “la niña” 2010-2011</t>
  </si>
  <si>
    <t>Carolina Grimaldo</t>
  </si>
  <si>
    <t>Reconstrucción y dotación la infraestructura de SALUD en las zonas afectadas por elfenómeno de “la niña” 2010-2011</t>
  </si>
  <si>
    <t>Lisbeth Villa</t>
  </si>
  <si>
    <t>Reconstrucción de la infraestructura de ACUEDUCTO en las zonas del país afectadas por el fenómeno de “la niña” 2010-2011</t>
  </si>
  <si>
    <t>Rodrigo Angulo</t>
  </si>
  <si>
    <t>Reconstrucción de la infraestructura de ALCANTARILLADO en las zonas del país afectadas por el fenómeno de “la niña” 2010-2011</t>
  </si>
  <si>
    <t>Reconstrucción de la infraestructura de TRANSPORTE en las zonas del país afectadas por el fenómeno de “la niña” 2010-2011</t>
  </si>
  <si>
    <t>Luis García</t>
  </si>
  <si>
    <t>Reasentamiento municipio de GRAMALOTE</t>
  </si>
  <si>
    <t>Roberto Zapata (C)</t>
  </si>
  <si>
    <t>Diseñar e implementar modelos de intervención que contribuyan a reducir la vulnerabilidad de las poblaciones y a fortalecer la capacidad de adaptación del Estado frente a los riesgos de desastres, en particular aquellos derivados del cambio climático</t>
  </si>
  <si>
    <t>Propuesta para definir alcance y articulación del Fondo Adaptación en el Sistema Nacional Gestión de Riesgo de Desastre, del Sistema Nacional Ambiental (SNA) y del SISCLIMA (o aquellos arreglos institucionales que se establezcan para coordinar las políticas nacionales frente al Cambio climático) y las Entidades sectoriales relacionadas</t>
  </si>
  <si>
    <t>Recuperación de la infraestructura del MEDIO AMBIENTE en las zonas del país afectadas por el fenómeno de “la niña” 2010-2011 (ESTACIONES)</t>
  </si>
  <si>
    <t>Recuperación de la infraestructura del MEDIO AMBIENTE en las zonas del país afectadas por el fenómeno de “la niña” 2010-2011 (RADARES)</t>
  </si>
  <si>
    <t>Rehabilitación de la economía de los sectores agrícolas, ganaderos y pecuarios en las zonas del país afectadas por el fenómeno de “la niña” 2010-2011</t>
  </si>
  <si>
    <t>Luis Villegas</t>
  </si>
  <si>
    <t>Fomentar la transparencia en la gestión institucional y el enfoque hacia el buen servicio</t>
  </si>
  <si>
    <t>Administración Eficiente y Transparente</t>
  </si>
  <si>
    <t xml:space="preserve">“Estrategia 365” de Rendición de Cuentas </t>
  </si>
  <si>
    <t>Diego Herrera</t>
  </si>
  <si>
    <t>Acciones de Gobierno Abierto a través de la divulgación de “Datos Abiertos” de información técnica de gestión del riesgo y adaptación cambio climático</t>
  </si>
  <si>
    <t>Mecanismos para mejorar la “usabilidad” del sitio web a usuarios interesados</t>
  </si>
  <si>
    <t>A-1-0-2-14 REMUNERACIÓN SERVICIOS TÉCNICOS</t>
  </si>
  <si>
    <t>Mecanismos para mejorar la “accesibilidad” del canal de atención web, a usuarios en condición de discapacidad</t>
  </si>
  <si>
    <t>Mecanismos para mejorar la “accesibilidad” del canal de atención presencial a los usuarios</t>
  </si>
  <si>
    <t>Alejandra Silva</t>
  </si>
  <si>
    <t>Fortalecimiento de canales de atención presencial en las regiones</t>
  </si>
  <si>
    <t>Modernizar la Gestión Institucional</t>
  </si>
  <si>
    <t>Modelo de operación por procesos (rediseño, implementación y evaluación)</t>
  </si>
  <si>
    <t>Sandra Correa</t>
  </si>
  <si>
    <t>Alinear la estructura orgánica de la Entidad en coherencia con los objetivos estratégicos organizacionales</t>
  </si>
  <si>
    <t>Coherencia estratégica entre la estructura orgánica de la entidad y el direccionamiento institucional</t>
  </si>
  <si>
    <t>A-1-0-2-12 HONORARIOS</t>
  </si>
  <si>
    <t>Neifis Araujo</t>
  </si>
  <si>
    <t>Contar con servidores públicos efectivos, calificados, motivados y orientados al servicio y el logro de resultados</t>
  </si>
  <si>
    <t>Recursos Internos</t>
  </si>
  <si>
    <t xml:space="preserve">Plan Estratégico de Talento Humano </t>
  </si>
  <si>
    <t>A-2-0-4-21-4 SERVICIOS DE BIENESTAR SOCIAL</t>
  </si>
  <si>
    <t xml:space="preserve">Modelo de Desarrollo de Competencias de acuerdo al nuevo direccionamiento estratégico </t>
  </si>
  <si>
    <t>Modelo de Evaluación del Desempeño de acuerdo al nuevo direccionamiento estratégico</t>
  </si>
  <si>
    <t>Fortalecer capacidades en la arquitectura T.I. necesarias para el logro de los resultados estratégicos</t>
  </si>
  <si>
    <t>Plan Estratégico de T.I. (PETI) que involucra: Formulación e implementación</t>
  </si>
  <si>
    <t>A-2-0-4 ADQUISICIÓN DE BIENES Y SERVICIOS</t>
  </si>
  <si>
    <t>Jorge Alzate</t>
  </si>
  <si>
    <t>Trámites/Servicios para ser dispuestos en línea</t>
  </si>
  <si>
    <t>Servicios de T.I. de alta calidad, capacidad y seguridad</t>
  </si>
  <si>
    <t>Fortalecimiento de las capacidades de T.I. de la Entidad</t>
  </si>
  <si>
    <t>Administrar de manera eficiente los recursos financieros que respaldan el marco estratégico y el funcionamiento institucional</t>
  </si>
  <si>
    <t>Ejecución del presupuesto asignado anualmente a la Entidad</t>
  </si>
  <si>
    <t>Leonardo Espinosa</t>
  </si>
  <si>
    <t>Ejecución del PAC (caja/pagos) asignado anualmente a la Entidad</t>
  </si>
  <si>
    <t>Identificación de fuentes complementarias de financiamiento, que involucra: Estudio de identificación de fuentes; Gestión de acercamiento con cooperantes o co-financiadores; Suscripción de convenios</t>
  </si>
  <si>
    <t>GERENCIA: Activos de conocimiento, producidos</t>
  </si>
  <si>
    <t>Conteo: unidades obtenidas / meta</t>
  </si>
  <si>
    <t>La realización de esta actividad se soportaba en los recursos financieros que el Consejo Directivo había aprobado para el pago de servicios de consultoría; no obstante, la administración del Fondo se vio obligada a reducir su alcance al no contar con estos recursos financieros tras una nueva decisión del Consejo Directivo... EL RESTO DEL ANÁLISIS ESTÁ EN EL INFORME 2017 PUBLICADO EN WEB.</t>
  </si>
  <si>
    <t>Los "Indicadores de Gestión" aquí relacionados miden y controlan la gestión previa al logro del producto o resultado esperado en los objetivos estratégicos. Están formulados en el Plan de Acción 2017.</t>
  </si>
  <si>
    <t>GERENCIA: Acciones de difusión y transferencia del conocimiento producido, ejecutadas</t>
  </si>
  <si>
    <t>Durante el año se generaron 15 acciones de difusión y transferencia de conocimiento cumpliendo con la meta. El proceso de producción de estas acciones hace parte de la estrategia de gestión de conocimiento como paso previo a la generación de activos.</t>
  </si>
  <si>
    <t>GERENCIA: Foros de diálogo sectorial sobre la gestión del conocimiento de la Entidad, realizados</t>
  </si>
  <si>
    <t>La meta fue cumplida, de 6 eventos de difusión de alto impacto sobre las experiencias y avances se reportaron 7 con los resultados esperados. Entre los eventos reportados se escogieron los que tuvieron un alto despliegue en medios de comunicación, un intercambio con instituciones internacionales relevante e intercambio con.. EL RESTO DEL ANÁLISIS ESTÁ EN EL INFORME 2017 PUBLICADO EN WEB.</t>
  </si>
  <si>
    <t>GERENCIA: Plan institucional de capacitación ajustado de acuerdo con el proceso estratégico de gestión del conocimiento, implementado</t>
  </si>
  <si>
    <t>Como parte del plan de capacitación de la entidad se propuso ajustar el plan institucional de capacitación de acuerdo con el proceso estratégico de gestión del conocimiento. Como resultado, los diferentes sectores de la entidad conocieron la estrategia de gestión del conocimiento, la política y sus lineamientos. ... EL RESTO DEL ANÁLISIS ESTÁ EN EL INFORME 2017 PUBLICADO EN WEB.</t>
  </si>
  <si>
    <t>SG RIESGO: Supervisión y Seguimiento de los Convenios con las CAR, contratados</t>
  </si>
  <si>
    <t>El Equipo de Medio Ambiente adelantó las gestiones requeridas para la contratación de los 5 profesionales encargados de realizar la Supervisión y Seguimiento de los Convenios con las CAR (Corporaciones Autónomas Regionales); para lo anterior, se suscribieron los contratos: 2017-C-0100; 2017-C-0107; 2017-C-0108; ... EL RESTO DEL ANÁLISIS ESTÁ EN EL INFORME 2017 PUBLICADO EN WEB.</t>
  </si>
  <si>
    <t>SG RIESGO: Contrato para la coordinación POMCAS, suscrito</t>
  </si>
  <si>
    <t>Se realizaron las gestiones requeridas para la contratación de este rol; sin embargo, el profesional desistió de la oferta por lo que no fue posible realizar la contratación para 2017. Considerando que las metas planeadas de POMCAs se cumplieron y que el proyecto se ejecuta dentro de los previsto... ... EL RESTO DEL ANÁLISIS ESTÁ EN EL INFORME 2017 PUBLICADO EN WEB.</t>
  </si>
  <si>
    <t>SG RIESGO: Mapas de amenaza y riesgo de siete cuencas, socializados</t>
  </si>
  <si>
    <t>Al finalizar la Fase de Prospectiva y Zonificación de los POMCAS se realiza la socialización del componente de riesgos que incluye la presentación de los Mapas de Amenaza y Riesgo. Con base en esto, durante el tercer trimestre se llevó a cabo la socialización de esta fase para la meta de 7 POMCAS  ... EL RESTO DEL ANÁLISIS ESTÁ EN EL INFORME 2017 PUBLICADO EN WEB.</t>
  </si>
  <si>
    <t>SG RIESGO: Formulación y/o actualización de POMCAS, entregados</t>
  </si>
  <si>
    <t>Como resultado de las diferentes estrategias realizadas para superar las dificultades y avanzar en el proyecto; en lo transcurrido del 2017, se ha realizado la entregada de 28 Documentos de Formulación y/o Actualización de POMCAS por parte de los Consultores; para un acumulado hasta la vigencia 2017 de 35 documentos de Formulación y/o actualización entregados.</t>
  </si>
  <si>
    <t xml:space="preserve">SG RIESGO: Formulación y/o actualización de POMCAS, recibidos a satisfacción </t>
  </si>
  <si>
    <t>Para el corte se tienen recibidas a satisfacción 15 Documentos de Formulación y/o Actualización de POMCAS; para un acumulado de 22 documentos de Formulación y/o Actualización entregados; como resultado de las diferentes estrategias realizadas para superar las dificultades y avanzar en el proyecto.</t>
  </si>
  <si>
    <t xml:space="preserve">SG RIESGO: Documentos para actualización de POT de municipios entregados </t>
  </si>
  <si>
    <t>Con el ejecución del Contrato No. 169 de 2016, suscrito con la firma Geografía Urbana S.A.S, se realizó el acompañamiento técnico para la actualización de los Planes de Ordenamiento Territorial (POT) para 10 municipios de la región de La Mojana, así como las recomendaciones para proceder con una revisión ... EL RESTO DEL ANÁLISIS ESTÁ EN EL INFORME 2017 PUBLICADO EN WEB.</t>
  </si>
  <si>
    <t>SG RIESGO: Diseños para la reducción de la amenaza del sistema de drenaje oriental de la ciudad de Cali, realizados</t>
  </si>
  <si>
    <t>Dado que las obras a realizar con estos diseños se encuentran desfinanciadas, se ha  solicitado a EMCALI que contrate los diseños dentro del giro ordinario de sus proyectos de infraestructura, y que de conformidad con la viabilidad financiera de nuevos recursos, el FONDO podría en el futuro financiar esas obras. ... EL RESTO DEL ANÁLISIS ESTÁ EN EL INFORME 2017 PUBLICADO EN WEB.</t>
  </si>
  <si>
    <t>SG RIESGO: Obras PTAP en un 40% de avance</t>
  </si>
  <si>
    <t>El inicio del proceso de contratación de las obras PTAP &amp; PTAR presentó demoras asociadas a los diversos trámites presupuestales y financieros que requiere un proyecto con aportes de dos entidades, en este caso EMCALI. .... EL RESTO DEL ANÁLISIS ESTÁ EN EL INFORME 2017 PUBLICADO EN WEB.</t>
  </si>
  <si>
    <t>SG RIESGO: Obras PTAR en un 40% de avance</t>
  </si>
  <si>
    <t>Con la introducción de varias modificaciones en los TCC de dicha contratación (Invitacion Abierta 033 de 2017) se recibieron 13 ofertas y el proceso se encuentra actualmente en etapa de selección. La meta no se logró en 2017 por las dificultades antes expuestas, por lo que se están haciendo todos los esfuerzos para lograr el 100% de esta meta en 2018.</t>
  </si>
  <si>
    <t>SG RIESGO: Contrato para la ejecución de las obras de reforzamiento Jarillón del Tramo II en 2.45 km suscrito</t>
  </si>
  <si>
    <t>Durante el 2017 se firmó el contrato 160 de 2017 para adelantar las Obras de Tramo II de Jarillón de Cali.</t>
  </si>
  <si>
    <t>SG RIESGO: Contrato para la ejecución de las obras de reforzamiento Jarillón del Tramo VII por 1.18 Km suscrito</t>
  </si>
  <si>
    <t>Durante el 2017 se firmó el contrato 283 de 2017 para adelantar las Obras de Tramo VII de Jarillón de Cali.</t>
  </si>
  <si>
    <t xml:space="preserve">SG RIESGO: 2 Km de Jarillón reforzado </t>
  </si>
  <si>
    <t>Respecto a las obras de reforzamiento y realce Jarillón de Cali que protegen el oriente del Municipio, a la fecha de corte se tiene un avance físico del 100% para Tramo I o canal interceptor sur, cuya longitud total es 6.7 km. Las obras del  tramo II, cuya longitud total es 2.45 km,  ... EL RESTO DEL ANÁLISIS ESTÁ EN EL INFORME 2017 PUBLICADO EN WEB.</t>
  </si>
  <si>
    <t>SG RIESGO: Soluciones suministradas (Físicas o monetarias)</t>
  </si>
  <si>
    <t>Durante cuarto trimestre (Q4) se entregaron 10 soluciones de viviendas para un total en el año de 38 viviendas construidas y entregadas en 2017, que corresponde a un acumulado total de 2,047 soluciones de viviendas construidas y entregadas a hogares beneficiarios del proyecto PJC. ... EL RESTO DEL ANÁLISIS ESTÁ EN EL INFORME 2017 PUBLICADO EN WEB.</t>
  </si>
  <si>
    <t xml:space="preserve">Intervención Integral para la reducción del riesgo de inundaciones y adaptación al cambio climático en la región de LA MOJANA </t>
  </si>
  <si>
    <t xml:space="preserve">SG RIESGO: Obras de protección de los cascos urbanos en los centros poblados (No. Muros) diseñadas </t>
  </si>
  <si>
    <t>La decisión de establecer una fase adicional al proceso de diseño de las obras de protección de los cascos urbanos en la región de La Mojana, la cual consiste en determinar las alternativas de las obras de protección para reducir el riesgo por inundación de los cascos urbanos de los municipios de San Marcos (Sucre) ... EL RESTO DEL ANÁLISIS ESTÁ EN EL INFORME 2017 PUBLICADO EN WEB.</t>
  </si>
  <si>
    <t>SG RIESGO: Mitigación del riesgo mediante reforestación proyecto Río Fonce, contratado</t>
  </si>
  <si>
    <t>La Corporación Autónoma Regional de Santander – CAS, suscribió el contrato 003-00446-2017 el 23 de octubre de 2017, para llevar a cabo este objetivo.</t>
  </si>
  <si>
    <t>SG RIESGO: Obras de mitigación del riesgo del proyecto Río Fonce, terminadas</t>
  </si>
  <si>
    <t>En el segundo trimestre se terminaron cinco obras del macroproyecto Río Fonce, así: 1) Estabilización mediante reforestación en la Represa la Laja en los municipios Curití y Aratoca que sirve a los municipios de Cabrera, Villanueva y Barichara, 2) Estabilización deslizamiento vereda El Carmen... EL RESTO DEL ANÁLISIS ESTÁ EN EL INFORME 2017 PUBLICADO EN WEB.</t>
  </si>
  <si>
    <t>SG RIESGO: Obras de protección y mitigación del riesgo del proyecto Río Fonce, entregadas</t>
  </si>
  <si>
    <t>En el segundo trimestre del año 2018 se entregaron las obras previstas estas fueron: 1) Estabilización mediante reforestación en la Represa la Laja en los municipios Curití y Aratoca que sirve a los municipios de Cabrera, Villanueva y Barichara, 2) Estabilización deslizamiento vereda El Carmen (municipio de Onzaga  ... EL RESTO DEL ANÁLISIS ESTÁ EN EL INFORME 2017 PUBLICADO EN WEB.</t>
  </si>
  <si>
    <t>SG ESTRUC: Documento de aprobación de los estudios y diseños para la cons-trucción de esclusas, compuertas e interconexión de ciénagas</t>
  </si>
  <si>
    <t>Para el cierre del primer semestre del año se logró contar con la aprobación por parte de la interventoría de la totalidad de productos de la consultoría de diseños, que permitirá la construcción de la alternativa seleccionada para la recuperación ambiental de todo el Sistema del Canal del Dique.</t>
  </si>
  <si>
    <t>SG ESTRUC: Metros de dique construido o reforzado</t>
  </si>
  <si>
    <t>Se logró la construcción y / o reforzamiento de 27.111 metros lineales superando la meta establecida para el año 2017 que eran 23.500 metros de dique, lo anterior concentrando actividades aprovechando el tiempo seco.</t>
  </si>
  <si>
    <t>SG ESTRUC: Proyectos de protección de centros poblados y tramos viales, terminados</t>
  </si>
  <si>
    <t>Durante 2017 se lograron terminar los siguientes proyectos de protección de Centro Poblados aledaños al Canal de Dique: 
_Puntos críticos 
_Centro poblado de Villa Rosa, Atlántico.
_Tramo vial entre Calamar, Bolívar y Santa Lucia Atlántico. Este resultado es una obra vital que permite mitigar .... EL RESTO DEL ANÁLISIS ESTÁ EN EL INFORME 2017 PUBLICADO EN WEB.</t>
  </si>
  <si>
    <t>SG ESTRUC: Proyectos de protección de centros poblados y tramos viales, entregados</t>
  </si>
  <si>
    <t>Durante 2017 se entregaron los siguientes proyectos de protección de Centro Poblados aledaños al Canal de Dique: 
_Puntos críticos 
_Centro poblado de Villa Rosa, Atlántico.
_Tramo vial entre Calamar, Bolívar y Santa Lucia Atlántico. Este resultado es una obra vital que permite mitigar de manera importante el riesgo de .... EL RESTO DEL ANÁLISIS ESTÁ EN EL INFORME 2017 PUBLICADO EN WEB.</t>
  </si>
  <si>
    <t>SG RIESGO: Tramo I de la vía, terminado</t>
  </si>
  <si>
    <t>Este resultado fue alzando a través de la entrega de una vía de 8,8 Km pavimentados y 6 puentes.</t>
  </si>
  <si>
    <t xml:space="preserve">SG RIESGO: Tramo II de la vía, terminado </t>
  </si>
  <si>
    <t>El tramo II de la vía cuenta con los Puentes Palmichala y la Volcana terminados, el 100% explanaciones para el corredor vial y la estabilización del sitio crítico La Volcana, es decir se construyeron parte de las obras previstas, aunque no se pudo terminar la totalidad de dichas obras
... EL RESTO DEL ANÁLISIS ESTÁ EN EL INFORME 2017 PUBLICADO EN WEB.</t>
  </si>
  <si>
    <t>SG RIESGO: Viviendas municipio gramalote, terminadas</t>
  </si>
  <si>
    <t>Se presentaron dificultades en la terminación de las viviendas por aspectos directamente relacionados con la logística, suministro de materiales, equipo y mano de obra, que se está registrando en el sitio de las obras por parte del contratista UT Nuevo Gramalote.  Se solicitó un plan de choque al contratista UT Nuevo ... EL RESTO DEL ANÁLISIS ESTÁ EN EL INFORME 2017 PUBLICADO EN WEB.</t>
  </si>
  <si>
    <t>SG RIESGO: Viviendas municipio gramalote, entregadas</t>
  </si>
  <si>
    <t>Las causas asociadas a la terminación de las viviendas afectan el proceso de entrega, toda vez que después de la terminación de la vivienda, se adelanta el proceso de escrituración, nomenclatura, registro en la oficina de instrumentos públicos y entrega al beneficiario. Por los motivos expuestos el rezago de la meta se reprograma para el Plan de Acción 2018.</t>
  </si>
  <si>
    <t>SG RIESGO: Obras de estabilización geotécnica, terminadas</t>
  </si>
  <si>
    <t>Durante el año 2017 se llegó a un avance acumulado del 44%.  Por el proceso constructivo no fue posible tomar varios frentes de trabajo de manera paralela, sino que fue necesario intervenir una vez terminada cada berma, circunstancia que afectó el cumplimiento de la meta. . En el Plan de Acción 2018, se programará la finalización del rezago de la meta.</t>
  </si>
  <si>
    <t>SG RIESGO: 50 Emprendimiento apoyados</t>
  </si>
  <si>
    <t xml:space="preserve">Se hizo un trabajo de estructuración y planeación, sin embargo, situaciones imprevistas y de fuerza mayor relacionadas con la autorización para la ejecución de las actividades previstas en la meta, impidieron el cumplimiento de la misma.  </t>
  </si>
  <si>
    <t>SG ESTRUC: Diseños detallados con obras de infraestructura contratados</t>
  </si>
  <si>
    <t>El avance acumulado del sector salud, se consolida con la contratación de 6 IPS en los Departamentos de Sucre, Magdalena, Bolívar y Cauca. Al cierre del año se encontraba en elaboración la minuta para los estudios y diseños y construcción de la IPS de la Vega, contratación que se verá reflejada en enero de 2018.</t>
  </si>
  <si>
    <t>SG ESTRUC: Obras de infraestructura de IPS contratadas</t>
  </si>
  <si>
    <t>En lo referente a este indicador, no se presenta avance dado que para dar inicio al proceso de contratación se requería contar con la documentación de Titularidad de los predios a Nombre de las ESE,  adecuación de los lotes y contrapartida, estas actividades no fueron  cumplidas por los municipios en los tiempos indicados... EL RESTO DEL ANÁLISIS ESTÁ EN EL INFORME 2017 PUBLICADO EN WEB.</t>
  </si>
  <si>
    <t xml:space="preserve">SG ESTRUC: Obras  de infraestructura  de IPS terminadas </t>
  </si>
  <si>
    <t>El Sector salud terminó 3 de las 6 IPS  que se tenían programadas para la vigencia del 2017. Las IPS que se lograron terminar fueron las IPS de los Municipios de Olaya Herrera, Roberto Payan  y Barbacoas en el Departamento de Nariño. 
En lo concerniente a las 3 IPS del rezago se informa que estas no se lograron terminar ... EL RESTO DEL ANÁLISIS ESTÁ EN EL INFORME 2017 PUBLICADO EN WEB.</t>
  </si>
  <si>
    <t>SG ESTRUC: Obras de infraestructura y dotación de IPS entregadas</t>
  </si>
  <si>
    <t>El Sector salud terminó 3 de las 6 IPS  que se tenían programadas para entrega en la vigencia del 2017. 
Las IPS que se lograron terminar fueron las IPS de los Municipios de Olaya Herrera, Roberto Payan  y Barbacoas en el Departamento de Nariño. 
En lo concerniente a las 3 IPS del Rezago se informa que estas no se lograron.. EL RESTO DEL ANÁLISIS ESTÁ EN EL INFORME 2017 PUBLICADO EN WEB.</t>
  </si>
  <si>
    <t>SG ESTRUC: Infraestructura de acueducto diseñada y aprobada técnicamente</t>
  </si>
  <si>
    <t xml:space="preserve">Se logró el objetivo de la meta programada para 2017 de la aprobación de un diseño de acueducto en el municipio de Linares - Nariño </t>
  </si>
  <si>
    <t>SG ESTRUC: Obras de Infraestructura de acueducto contratadas</t>
  </si>
  <si>
    <t>No se logró la contratación de los acueductos en Aguachica–Cesar, Choachí-Cundinamarca, Garzón-Huila, 3 proyectos en el Murillo–Tolima y Sevilla–Valle  por falta de culminación de la gestión predial o ambiental.  Por otra parte los acueductos de   ... EL RESTO DEL ANÁLISIS ESTÁ EN EL INFORME 2017 PUBLICADO EN WEB.</t>
  </si>
  <si>
    <t>SG ESTRUC: Infraestructura de acueducto rehabilitada y/o reconstruida entregada</t>
  </si>
  <si>
    <t>Se avanzó en el año en la entrega de 32 acueductos, para un total de 78 acumulados, superando en 6 acueductos la meta. El programar con antelación la entrega de los productos y la gestión realizada ante el Ente Territorial favoreció el resultado en las metas del sector.
... EL RESTO DEL ANÁLISIS ESTÁ EN EL INFORME 2017 PUBLICADO EN WEB.</t>
  </si>
  <si>
    <t>SG ESTRUC: Infraestructura de alcantarillado diseñada y aprobada técnicamente</t>
  </si>
  <si>
    <t>Se logró la aprobación técnica del diseño para un proyecto de alcantarillado en Pereira–Risaralda, que estaba cargo de dicho municipio, el cual fue entregado antes de lo previsto dada la relevancia del proyecto y la necesidad de avanzar de manera eficiente en la fase de contratación de la obra dentro de la vigencia 2017. ... EL RESTO DEL ANÁLISIS ESTÁ EN EL INFORME 2017 PUBLICADO EN WEB.</t>
  </si>
  <si>
    <t>SG ESTRUC: Obras de Infraestructura de alcantarillado contratada</t>
  </si>
  <si>
    <t>En el año se contrataron 8 alcantarillados de los 10 programados, el rezago de 2 son: alcantarillado La Cañada en Cucutá (se encuentra en proceso de contratación) y la PTAR en Candelaria-Atlántico, (no fue posible obtener los predios, gestión que estaba a cargo de la Gobernación)... EL RESTO DEL ANÁLISIS ESTÁ EN EL INFORME 2017 PUBLICADO EN WEB.</t>
  </si>
  <si>
    <t>SG ESTRUC: Infraestructura de alcantarillada rehabilitada y/o reconstruida entregada</t>
  </si>
  <si>
    <t>Se avanzó en el año con la entrega de 20 alcantarillados, para un total de 65 acumulados. El programar con antelación la entrega de los productos y la gestión realizada con el Ente Territorial favoreció el resultado de la meta del sector ... EL RESTO DEL ANÁLISIS ESTÁ EN EL INFORME 2017 PUBLICADO EN WEB.</t>
  </si>
  <si>
    <t>SG PROYEC: Soluciones de Vivienda Contratadas</t>
  </si>
  <si>
    <t>En el año 2017 se contrataron 3.599 viviendas, cumpliendo con el 76% de la meta propuesta, faltando 1.162 por contratar. Durante el ejercicio permanente de control a la ejecución de los proyectos y control del presupuesto del sector, se identificó que los recursos necesarios para cubrir las obras adicionales... EL RESTO DEL ANÁLISIS ESTÁ EN EL INFORME 2017 PUBLICADO EN WEB.</t>
  </si>
  <si>
    <t>SG PROYEC: Soluciones de Vivienda Terminadas</t>
  </si>
  <si>
    <t>En el año 2017 se terminaron 7.949 viviendas, llegando al 53% de la meta propuesta. Este indicador se creó en el año 2017 en virtud de la necesidad de controlar y evaluar las viviendas terminadas como un hito de gran impacto para la entrega de las mismas (Gestión de la Entidad) ... EL RESTO DEL ANÁLISIS ESTÁ EN EL INFORME 2017 PUBLICADO EN WEB.</t>
  </si>
  <si>
    <t>SG PROYEC: Soluciones de Vivienda Entregadas</t>
  </si>
  <si>
    <t>En el año 2017 se entregaron 9.008 viviendas, llegando al 79% de la meta propuesta de 11.398 viviendas derivado de los motivos expuestos anteriormente, El rezago de 2.390 viviendas se cumplirá en el primer trimestre del año 2018, por cuanto se cerró el año 2017 con 1.718 viviendas terminadas en proceso de entrega. ... EL RESTO DEL ANÁLISIS ESTÁ EN EL INFORME 2017 PUBLICADO EN WEB.</t>
  </si>
  <si>
    <t>SG PROYEC: Sitios Críticos con Obras contratadas</t>
  </si>
  <si>
    <t>Se avanzó en la contratación para la construcción de obras para la atención del sitio crítico localizado en el corredor vial Moñitos - San Bernardo del Viento - Lorica, ruta 9003, en el departamento de Córdoba.
... EL RESTO DEL ANÁLISIS ESTÁ EN EL INFORME 2017 PUBLICADO EN WEB.</t>
  </si>
  <si>
    <t>SG PROYEC: Sitios Críticos con Obras entregados</t>
  </si>
  <si>
    <t>Durante la vigencia 2017, se entregaron los siguientes sitios críticos:
_Puentes Lopeño y Curipao, corredor vial Sácama - La Cabuya - Saravena, Arauca
_Puente Río Cauca, Cauca
_Puente Burulco, Cauca
_Puente El Dieciocho, Santander
_Puente Guachaca, corredor Santa Marta - Riohacha - Paraguachón, ... EL RESTO DEL ANÁLISIS ESTÁ EN EL INFORME 2017 PUBLICADO EN WEB.</t>
  </si>
  <si>
    <t>SG PROYEC: Sedes educativas con diseños, contratadas</t>
  </si>
  <si>
    <t>De los diseños programados a contratar para las 6 sedes educativas, 2 sedes educativas se adjudicaron en la vigencia 2017.  Para las 4 sedes restantes, los recursos para la ejecución de las obras vienen del sector de Mojana, obras a ejecutar en los municipios de Achí en Bolívar y Guaranda, en Sucre; ... EL RESTO DEL ANÁLISIS ESTÁ EN EL INFORME 2017 PUBLICADO EN WEB.</t>
  </si>
  <si>
    <t>SG PROYEC: Sedes educativas con obras, contratadas</t>
  </si>
  <si>
    <t>En el periodo 2017 se tienen 59 sedes educativas contratadas para la ejecución de las obras.  Adicional a este número, se tienen 8 sedes más en el departamento de Nariño, invitación cerrada No. 036 de 2017 las cuales posterior a la evaluación preliminar han sido adjudicadas y están surtiendo las diferentes etapas  ... EL RESTO DEL ANÁLISIS ESTÁ EN EL INFORME 2017 PUBLICADO EN WEB.</t>
  </si>
  <si>
    <t>SG PROYEC: Sedes Educativas, terminadas</t>
  </si>
  <si>
    <t>En esta vigencia el sector terminó 24 sedes educativas. 
De las 9 sedes de rezago a terminar, 3 pertenecen al contratista AB Construcciones, contrato 107 de 2013, la entidad está definiendo el paso a seguir ya que el contratista ha presentado atrasos significativos, se llevó a cabo reuniones ... EL RESTO DEL ANÁLISIS ESTÁ EN EL INFORME 2017 PUBLICADO EN WEB.</t>
  </si>
  <si>
    <t>SG PROYEC: Sedes Educativas, Entregadas</t>
  </si>
  <si>
    <t>El sector Educación concluye la vigencia con la entrega de 27 sedes educativas. Las causas del rezago de la entrega de 13 sedes educativas, son las mencionadas en la meta anterior y adicionalmente se presentaron demoras en las conexiones del servicio público de energía y malas condiciones climáticas para el acceso de ... EL RESTO DEL ANÁLISIS ESTÁ EN EL INFORME 2017 PUBLICADO EN WEB.</t>
  </si>
  <si>
    <t>GERENCIA: Propuesta para definir alcance y articulación del Fondo Adaptación en el Sistema Nacional Gestión de Riesgo de Desastre – SNGRD, elaborada</t>
  </si>
  <si>
    <t>De acuerdo con la Subgerencia de Riesgo y la Oficina de Planeación, se desarrolló propuesta de articulación con el SNGRD. A través de este planteamiento se definieron las modalidades de interacción del Fondo con el SNGRD. ... EL RESTO DEL ANÁLISIS ESTÁ EN EL INFORME 2017 PUBLICADO EN WEB.</t>
  </si>
  <si>
    <t>Recuperación de la infraestructura del MEDIO AMBIENTE en las zonas del país afectadas por el fenómeno de “la niña” 2010-2011</t>
  </si>
  <si>
    <t>SG RIESGO: Inventario de Entrega de Estaciones Hidrometeorológicas Nuevas y Repotenciadas del Sistema de Alertas Tempranas</t>
  </si>
  <si>
    <t>Se dio cumplimiento con el Inventario de Entrega de Estaciones Hidrometeorológicas Nuevas y Repotenciadas del Sistema de Alertas Tempranas; que contiene información de las 346 Estaciones entregadas al cierre de 2017.</t>
  </si>
  <si>
    <t>SG RIESGO: Contrato para la supervisión de radares suscrito</t>
  </si>
  <si>
    <t>Se realizaron las gestiones requeridas para realizar la contratación, pero el resultado no se logró al finalizar la vigencia. La meta se reprograma para el Plan de Acción 2018.</t>
  </si>
  <si>
    <t>SG RIESGO: Informe de visitas para definir variables relevantes para la instalación de los radares meteorológicos</t>
  </si>
  <si>
    <t>La Unión Temporal Datum Vaisala entregó los informes de visitas para definir variables relevantes para la instalación de los radares meteorológicos, junto con los estudios técnicos requeridos.</t>
  </si>
  <si>
    <t xml:space="preserve">SG RIESGO: Estaciones hidrometeorológicas instaladas </t>
  </si>
  <si>
    <t>En la ejecución del contrato para la instalación y puesta en funcionamiento de las estaciones hidrometeorológicas se han presentado situaciones imprevistas y de fuerza mayor relacionadas con la revocatoria de permisos, que han impactado la ejecución de la construcción de las estaciones nuevas y a repotenciar con obra civil.. EL RESTO DEL ANÁLISIS ESTÁ EN EL INFORME 2017 PUBLICADO EN WEB.</t>
  </si>
  <si>
    <t>SG RIESGO: Herramientas Informáticas para sistematizar la experiencia del Macroproyecto Jarillón de Cali, adquirida</t>
  </si>
  <si>
    <t>Se adquiere la herramienta informática para sistematizar la experiencia del Macroproyecto Jarillón de Cali, modelo CCHE2D de Computational Hidro-Engineering Technology, Inc.</t>
  </si>
  <si>
    <t>SG RIESGO: Análisis de reducción de amenaza por inundaciones del Macroproyecto Jarillón de Cali, realizados</t>
  </si>
  <si>
    <t>Se llevaron a cabo análisis de reducción de amenaza por inundaciones, a través de la Herramienta Informática CCHE2D de Computational Hidro-Engineering Technology, Inc., lo cual quedó registrado en el informe AT-001-2018 de Dic/2017.</t>
  </si>
  <si>
    <t>SG REGIONES: Estudios de pre-inversión de Proyectos Reactivar, elaborados y aprobados</t>
  </si>
  <si>
    <t>Respecto al resultado de los estudios de pre-inversiones (Proyectos Reactivar Cauca Agrícola y Reactivar Cauca Panela), el Consejo Directivo del Fondo Adaptación pospuso la decisión que permita la ejecución de esta meta. El rezago se traslada al Plan de Acción 2018.</t>
  </si>
  <si>
    <t xml:space="preserve">SG REGIONES: Gerencias para la ejecución de Proyectos Reactivar, contratadas (Panela Cauca, Reactivar Cauca, Valle, Magdalena) </t>
  </si>
  <si>
    <t>De las 4 gerencias que se estimaban contratar como meta, la del Valle del Cauca fue despriorizada por decisión del Consejo Directivo, justificado en la falta de recursos. ... EL RESTO DEL ANÁLISIS ESTÁ EN EL INFORME 2017 PUBLICADO EN WEB.</t>
  </si>
  <si>
    <t>SG REGIONES: Proyectos Reactivar Terminados</t>
  </si>
  <si>
    <t>Durante el 2017 la Subgerencia de Regiones se ejecutaron los siguientes Proyectos Reactivar, de manera satisfactoria: Ovino Caprino (La Guajira); Fique (Santander); Tabaco (Santander); Plátano (Magdalena Zona Bananera); Maíz (Magdalena); Ganadería (Sucre) ... EL RESTO DEL ANÁLISIS ESTÁ EN EL INFORME 2017 PUBLICADO EN WEB.</t>
  </si>
  <si>
    <t>SG REGIONES: Estudios de Factibilidad de Distritos de Adecuación de Tierras, entregados</t>
  </si>
  <si>
    <t>El Distrito de Riego de Magará fue aprobado por la interventoría el 24 de febrero de 2017; sin embargo, el Consejo Directivo pospuso la decisión de remitir los estudios al Ministerio de Agricultura y Desarrollo Rural, la cual permite la ejecución de esta meta. El rezago se traslada al Plan de Acción 2018.</t>
  </si>
  <si>
    <t xml:space="preserve">SG REGIONES: Familias beneficiadas con proyectos productivos implementados </t>
  </si>
  <si>
    <t>Respecto a la meta proyectada de 500 familias beneficiadas con los proyectos productivos implementados en la región de la Mojana, la gerencia del macroproyecto tomó la decisión de posponer esta inversión para el 2018 ... EL RESTO DEL ANÁLISIS ESTÁ EN EL INFORME 2017 PUBLICADO EN WEB.</t>
  </si>
  <si>
    <t>SG REGIONES: Planes de actividades de implementación, seguimiento y acompañamiento de iniciativas familiares y/o comunitarias para la generación de ingresos de 11 municipios, aprobados</t>
  </si>
  <si>
    <t>En la vigencia 2017 se contó con el plan de actividades de implementación, seguimiento y acompañamiento de iniciativas familiares para la generación de ingresos de 11 municipios. Lo anterior se lleva a cabo en el marco de contrato 091 de 2017 entre Pastoral Social Magangué y el Fondo Adaptación.</t>
  </si>
  <si>
    <t>SG REGIONES: Informe de actividades de implementación, seguimiento y acompañamiento de iniciativas familiares y/o comunitarias para la generación de ingresos de 11 municipios, entregado</t>
  </si>
  <si>
    <t>Se entregaron los 11 informes de cada uno de los municipios sobre las actividades de implementación, seguimiento y acompañamiento  de iniciativas familiares y/o comunitarias.</t>
  </si>
  <si>
    <t>SG REGIONES: Plan para el fortalecimiento de los comités municipales de Comunica-dores Populares y la red de Comunicadores Populares de los 11 municipios, aprobado</t>
  </si>
  <si>
    <t>El contenido del Plan para el fortalecimiento de los comités municipales de Comunicadores Populares y la red de Comunicadores Populares hace referencia a los avances presentados durante el proceso de acompañamiento y fortalecimiento a los comités de comunicadores populares, que permita elevar las capacidades y habilidades de los colectivos.</t>
  </si>
  <si>
    <t>SG REGIONES: Informe del fortalecimiento de los comités municipales de Comunicadores Populares y la red de Comunicadores Populares de los 11 municipios, entregado</t>
  </si>
  <si>
    <t>Se entregó informe del fortalecimiento de los comités municipales de Comunicadores Populares y la red de Comunicadores Populares de los 11 municipios.</t>
  </si>
  <si>
    <t>SG REGIONES: Plan para el fortalecimiento de los gestores comunitarios del riesgo para fomentar la cultura local de gestión del riesgo, la adaptación al cambio climático y comunidades resilientes en los 11 municipios, aprobado</t>
  </si>
  <si>
    <t>Se logró la formulación de un plan de fortalecimiento de los gestores comunitarios en 11 municipios. Objeto: fomentar acciones para la adaptación de estrategias frente al cambio climático e intervenciones que se hagan desde lo público. ... EL RESTO DEL ANÁLISIS ESTÁ EN EL INFORME 2017 PUBLICADO EN WEB.</t>
  </si>
  <si>
    <t>SG REGIONES: Informe del fortalecimiento de los gestores comunitarios del riesgo para fomentar la cultura local de gestión del riesgo, la adaptación al cambio climático y comunidades resilentes en los 11 municipios, entregado</t>
  </si>
  <si>
    <t>Se entregó un informe consolidado del fortalecimiento de los gestores comunitarios del riesgo para fomentar la cultura local de gestión del riesgo, la adaptación al cambio climático y comunidades resilentes en los 11 municipios, un componente de gestión del riesgo, cambio climático y sostenibilidad de las intervenciones.</t>
  </si>
  <si>
    <t>SG REGIONES: Seguimiento, mediante mesas técnicas realizado</t>
  </si>
  <si>
    <t>Durante la vigencia se llevaron las siguientes mesas técnicas:
_4 mesas técnicas de seguimiento al acompañamiento social al proyecto Yati – Bodega con la participación de Empresas de Transporte Fluvial Asomocais, EAT, y Transporte las Piragua; COOMULTRAMAG y COOTRAIMAG; Líderes Sociales de la Interventoría ... EL RESTO DEL ANÁLISIS ESTÁ EN EL INFORME 2017 PUBLICADO EN WEB.</t>
  </si>
  <si>
    <t>SG REGIONES: Mesas de gestión de oferta institucional para la población priorizada por el Fondo Adaptación ejecutado y realizado</t>
  </si>
  <si>
    <t>Durante 2017, se realizaron las siguientes mesas de gestión de oferta institucional así:
_Municipio de Tierra Alta, Córdoba, propósito: gestionar el reasentamiento de 62 familias de la zona rural a la zona urbana.
_Articulación Registradora en La Mojana en los municipios de San Marcos y San Benito... EL RESTO DEL ANÁLISIS ESTÁ EN EL INFORME 2017 PUBLICADO EN WEB.</t>
  </si>
  <si>
    <t>SG REGIONES: Alianzas institucionales ejecutadas</t>
  </si>
  <si>
    <t>Durante el 2017, se logró la firma de tres memorandos de articulación con la Agencia para la Renovación del  Territorio – ART; la Caja de Vivienda Popular; el Departamento para la Prosperidad Social. Durante el último trimestre del año 2017, el Sector Social gestionó las siguientes alianzas: ... EL RESTO DEL ANÁLISIS ESTÁ EN EL INFORME 2017 PUBLICADO EN WEB.</t>
  </si>
  <si>
    <t>SG REGIONES: Mesas técnicas ejecutadas</t>
  </si>
  <si>
    <t>Durante 2017 se realizaron 13 mesas técnicas de seguimiento socioeconómico y de acompañamiento social a: _ Macroproyecto Canal de Dique; _ Jarillón de Cali; _Seguimiento a los cierres socio-ambientales y posterior liquidación de los contratos de Transporte; _Sector Vivienda; _Operador Zonal Comfenalco ... EL RESTO DEL ANÁLISIS ESTÁ EN EL INFORME 2017 PUBLICADO EN WEB.</t>
  </si>
  <si>
    <t>SG REGIONES: Proyectos mediante la aplicación del lineamiento del sector social, acompañados</t>
  </si>
  <si>
    <t>Durante la vigencia se realizaron acompañamientos en los siguientes proyectos:
_Seguimiento ambiental y social a la construcción del Puente Vehicular Málaga.
_Acompañamiento a la Veeduría Regional de INVIAS, para la presentación de las obras de intervención de emergencia en el puente de Quebrada ... EL RESTO DEL ANÁLISIS ESTÁ EN EL INFORME 2017 PUBLICADO EN WEB.</t>
  </si>
  <si>
    <t>SG REGIONES: Proyectos mediante la aplicación del lineamiento del sector social, implementado</t>
  </si>
  <si>
    <t>Durante la vigencia se realizaron acompañamientos de los lineamientos sociales en los 46 proyectos del Sector Educación:</t>
  </si>
  <si>
    <t>SG REGIONES: Planes de gestión social con trabajo en convivencia y vivienda saludable formulados</t>
  </si>
  <si>
    <t>Se implementaron  planes de gestión con trabajo en convivencia y vivienda saludable por los siguientes contratistas de obras de proyectos del sector vivienda: MAECO, Consorcio Sabana, Valu, Viviendas VIP de La Mojana, Consorcio Nuevo Achí, Contratistas de vivienda de la Mojana, Juliana Saade, Unión Temporal Vida ... EL RESTO DEL ANÁLISIS ESTÁ EN EL INFORME 2017 PUBLICADO EN WEB.</t>
  </si>
  <si>
    <t>SG REGIONES: Auditorias Visibles acompañadas</t>
  </si>
  <si>
    <t>Durante el 2017 se realizaron 140 acompañamientos a la Estrategia de Auditorias Visibles, en distintos proyectos del Fondo Adaptación. La meta fue superada debido a la necesidad de los proyectos (ingreso de nuevos proyectos y cierre de proyectos finalizados), lo cual requirió ampliar el alcance del acompañamiento en dichos espacios de participación por parte de la Subgerencia de Regiones</t>
  </si>
  <si>
    <t>SG REGIONES: Seguimiento al reporte mensual de auditorías visibles ejecutado</t>
  </si>
  <si>
    <t>El Sistema de información habilitado permitió al Sector Social cumplir con el objetivo de hacer seguimiento al reporte mensual de auditorías visibles, de manera satisfactoria.</t>
  </si>
  <si>
    <t>SG REGIONES: Comités Regionales de Seguimiento – CORES ejecutados y acompañados</t>
  </si>
  <si>
    <t>Para el 2017 la Subgerencia de Regiones realizó 10 CORES, espacios de participación y de trabajo conjunto con entidades territoriales y actores importantes en departamentos y municipios con el fin de trabajar conjuntamente en pro de los proyectos que adelanta el Fondo Adaptación.</t>
  </si>
  <si>
    <t>SG REGIONES: Fortalecimiento de los equipos locales de seguimiento ejecutado</t>
  </si>
  <si>
    <t>Durante la vigencia se fortalecieron las capacidades de petición de cuentas y participación a 32 Equipos Locales de Seguimiento, los cuales hacen parte de la Estrategia de Auditorías Visibles del Fondo Adaptación.</t>
  </si>
  <si>
    <t>GERENCIA: Acciones contempladas en la estrategia de Comunicación Externa alcance 2017, ejecutadas </t>
  </si>
  <si>
    <t>Durante el periodo el Equipo de Comunicaciones, ejecutó su estrategia de comunicación externa, enfocada a mantener informada a la ciudadanía sobre la ejecución de la Entidad. A través de estos medios digitales de comunicación se reportan diariamente las actividades de cada uno de los proyectos de la entidad. ... EL RESTO DEL ANÁLISIS ESTÁ EN EL INFORME 2017 PUBLICADO EN WEB.</t>
  </si>
  <si>
    <t>GERENCIA: Acciones contempladas en la estrategia de Rendición de Cuentas alcance 2017</t>
  </si>
  <si>
    <t>En el último periodo reportado se ejecutaron 10 actividades de las 8 que estaban programadas, evidenciando un aumento en los resultados propuestos. Estas actividades reflejan el cumplimiento de la meta en un 110%, debido a que se ejecutaron 33 actividades durante el 2017 de las 30 acciones programadas.  ... EL RESTO DEL ANÁLISIS ESTÁ EN EL INFORME 2017 PUBLICADO EN WEB.</t>
  </si>
  <si>
    <t>GERENCIA: Acciones contempladas en la estrategia de Comunicación Interna alcance 2017, ejecutadas</t>
  </si>
  <si>
    <t>La ejecución del trimestre evidencia un cumplimiento del 107,7%  de la metas 2017 (405 actividades ejecutadas), ya que se realizaron en total 438 acciones durante el año, las cuales aportaron al fortalecimiento de los canales de comunicación ... EL RESTO DEL ANÁLISIS ESTÁ EN EL INFORME 2017 PUBLICADO EN WEB.</t>
  </si>
  <si>
    <t>FILA_99</t>
  </si>
  <si>
    <t>S. GENERAL: Equipo de Rendición de Cuentas, conformado (acta de reunión)</t>
  </si>
  <si>
    <t>Mediante reunión celebrada el 3 de mayo de 2017, se reconfirmó el Equipo de Rendición de Cuentas 2017 de la Entidad al igual que las actividades a ejecutar durante la vigencia 2017.</t>
  </si>
  <si>
    <t>FILA_100</t>
  </si>
  <si>
    <t>S. GENERAL: Informe de rendición de cuentas, publicado</t>
  </si>
  <si>
    <t>En cumplimiento de lo dispuesto en el Manual de Rendición de Cuentas del Departamento Administrativo para la Gestión Pública, el Equipo de Rendición de Cuentas formuló, consolidó, diseñó y publicó en la página web el informe correspondiente a los temas tratados en la Audiencia de Rendición de Cuentas 2017. ... EL RESTO DEL ANÁLISIS ESTÁ EN EL INFORME 2017 PUBLICADO EN WEB.</t>
  </si>
  <si>
    <t>FILA_101</t>
  </si>
  <si>
    <t>S. GENERAL: Invitación a participar en la rendición de cuentas, convocada</t>
  </si>
  <si>
    <t>Para el cumplimiento de esta meta y de conformidad con los stakeholders del Fondo Adaptación, se enviaron las invitaciones a aproximadamente 382 integrantes de nuestros públicos de interés, comprendidos entre comunidad beneficiaria, Gobierno Central, Fiscal y Legislativo ... EL RESTO DEL ANÁLISIS ESTÁ EN EL INFORME 2017 PUBLICADO EN WEB.</t>
  </si>
  <si>
    <t>FILA_102</t>
  </si>
  <si>
    <t>S. GENERAL: Evento Rendición de Cuentas, coordinado y realizado</t>
  </si>
  <si>
    <t>El 22 de noviembre de 2017, en el Auditorio de la RTVC el Fondo Adaptación celebró la Audiencia de Rendición de Cuentas 2017, la cual contó con asistentes como entidades del Gobierno Fiscal, beneficiarios de los proyectos de Vivienda adelantados por la entidad y funcionarios ... EL RESTO DEL ANÁLISIS ESTÁ EN EL INFORME 2017 PUBLICADO EN WEB.</t>
  </si>
  <si>
    <t>FILA_103</t>
  </si>
  <si>
    <t>S. GENERAL: Informe de evaluación de la audiencia de Rendición de Cuentas, elaborado</t>
  </si>
  <si>
    <t>El 18 de diciembre de 2017, se reunió el Equipo de Rendición de Cuentas de la Entidad para consolidar el informe final de la Audiencia de Rendición de Cuentas 2017, el cual contiene los resultados obtenidos después de realizar la jornada de Rendición. ... EL RESTO DEL ANÁLISIS ESTÁ EN EL INFORME 2017 PUBLICADO EN WEB.</t>
  </si>
  <si>
    <t>FILA_104</t>
  </si>
  <si>
    <t xml:space="preserve">S. GENERAL: Resolución del proceso de atención al ciudadano relacionada con el trámite de peticiones verbales de conformidad con la normatividad vigente, modificada </t>
  </si>
  <si>
    <t>Mediante Resolución 0029 del 27 de enero de 2017, el Fondo Adaptación actualiza la Resolución 641 de 2015, mediante la cual se reglamenta el trámite interno de las Peticiones, Quejas, Reclamos, Sugerencias, Denuncias, Felicitaciones y Solicitudes de Acceso a la Información Pública, ... EL RESTO DEL ANÁLISIS ESTÁ EN EL INFORME 2017 PUBLICADO EN WEB.</t>
  </si>
  <si>
    <t>FILA_105</t>
  </si>
  <si>
    <t>S. GENERAL: Respuesta al 100% de los derechos de petición Sede Principal, de manera oportuna dentro del plazo de cada trimestre</t>
  </si>
  <si>
    <t>Con el propósito de generar alertas a los equipos de trabajo, el Equipo de Atención al ciudadano genero 8 informes (en promedio 1 semanal).</t>
  </si>
  <si>
    <t>FILA_106</t>
  </si>
  <si>
    <t xml:space="preserve">S. GENERAL: Instrumento de evaluación y medición de la percepción de atención a PQRS en las regiones, elaborado </t>
  </si>
  <si>
    <t>En el primer trimestre se elaboró el “Instrumento de Evaluación y Medición de la Percepción de Atención a PQRS en las Regiones”, para ser aplicado.</t>
  </si>
  <si>
    <t>FILA_107</t>
  </si>
  <si>
    <t xml:space="preserve">S. GENERAL: Canal de atención de PQRS con cobertura en el 70% de los contratistas de obras en las regiones, implementado </t>
  </si>
  <si>
    <t>Debido a la capacidad de personal con la que cuenta el Equipo de Atención al Ciudadano y a los recursos disponibles para ejecutar a cabalidad la estrategia, no fue posible implementar el canal de atención de PQRS en las regiones. ... EL RESTO DEL ANÁLISIS ESTÁ EN EL INFORME 2017 PUBLICADO EN WEB.</t>
  </si>
  <si>
    <t>FILA_108</t>
  </si>
  <si>
    <t>S. GENERAL: Tabulación y análisis de datos (encuestas),  recomendaciones y conclusiones, documentado</t>
  </si>
  <si>
    <t>A pesar de que no se tuvo la oportunidad de implementar la meta en las regiones, el Equipo de Atención al Ciudadano aplicó la encuesta con algunos miembros de la comunidad a través de los sociales del Fondo Adaptación y en su sede principal, obteniendo los siguientes resultados: ... EL RESTO DEL ANÁLISIS ESTÁ EN EL INFORME 2017 PUBLICADO EN WEB.</t>
  </si>
  <si>
    <t>FILA_109</t>
  </si>
  <si>
    <t>S. GENERAL: Instrumento de evaluación y medición de la percepción, unificado y elaborado</t>
  </si>
  <si>
    <t>Durante el primer trimestre se elaboró el “Instrumento de Evaluación y Medición de la Percepción” para ser aplicado.</t>
  </si>
  <si>
    <t>FILA_110</t>
  </si>
  <si>
    <t>S. GENERAL: Tabulación y análisis de datos (encuestas), recomendaciones y conclusiones, documentado</t>
  </si>
  <si>
    <t>Teniendo en cuenta que por capacidad de personal del Equipo de Atención al Ciudadano, en esta vigencia no se pudo hacer presencia en las regiones, en escenarios diferentes a las Ferias Nacionales de Servicio al Ciudadano, la encuesta fue aplicada en las instalaciones del Fondo Adaptación ... EL RESTO DEL ANÁLISIS ESTÁ EN EL INFORME 2017 PUBLICADO EN WEB.</t>
  </si>
  <si>
    <t>FILA_111</t>
  </si>
  <si>
    <t>S. GENERAL: Ferias Nacionales de Servicio al Ciudadano, asistidas</t>
  </si>
  <si>
    <t>Durante el año 2017 el Fondo Adaptación amplió su canal de atención en las regiones al participar en las siguientes Ferias de Atención al Ciudadano: 1) Municipio de Carmen de Bolívar (Bolívar); 2) Municipio de La Dorada (Caldas); 3) Municipio de Santa Rosa de Cabal (Risaralda); 4) Municipio de Sogamoso (Boyacá).</t>
  </si>
  <si>
    <t>FILA_112</t>
  </si>
  <si>
    <t>Transparencia</t>
  </si>
  <si>
    <t>S. GENERAL: Política de protección de datos personales, implementada</t>
  </si>
  <si>
    <t>Se generó la Política de Protección de datos de la entidad, se publicó en la página web y se socializó con los funcionarios y colaboradores de la entidad mediante correo electrónico.</t>
  </si>
  <si>
    <t>FILA_113</t>
  </si>
  <si>
    <t>S. GENERAL: Acto administrativo instrumentos de la gestión de la información, elaborado</t>
  </si>
  <si>
    <t>Durante este año se avanzó en la elaboración de proyecto de resolución. La meta se reprograma para ña vigencia 2018.</t>
  </si>
  <si>
    <t>FILA_114</t>
  </si>
  <si>
    <t>S. GENERAL: Código de Ética y Bueno Gobierno, actualizado</t>
  </si>
  <si>
    <t>De acuerdo con la Resolución 390 del 31 de marzo de 2017, la Entidad actualizó el Código de Ética y Buen Gobierno a su segunda versión. Con esta nueva actualización la Entidad alinea sus principios y valores al nuevo direccionamiento estratégico institucional.</t>
  </si>
  <si>
    <t>FILA_115</t>
  </si>
  <si>
    <t>S. GENERAL: Informe campañas de socialización sobre las practicas que atentan contra integridad y transparencia, elaborado</t>
  </si>
  <si>
    <t>Se realizaron campañas de socialización, para el último trimestre se realizó la socialización del Código de Integridad a través de correo y de taller lúdico a los servidores del Fondo Adaptación.</t>
  </si>
  <si>
    <t>OF. PLANE: Mapa de Riesgos de los procesos, actualizado, consolidado y divulgado</t>
  </si>
  <si>
    <t>Como parte del ejercicio permanente de mejora, se actualizó a una nueva versión, el mapa de riesgos de los procesos de la Entidad. Esta nueva versión está asociada a los procesos actualizados y se adelantó conforme a los lineamientos de la nueva Política para la Gestión del Riesgo. ... EL RESTO DEL ANÁLISIS ESTÁ EN EL INFORME 2017 PUBLICADO EN WEB.</t>
  </si>
  <si>
    <t>OF. PLANE: Reportes de la Gestión de Riesgos, elaborados</t>
  </si>
  <si>
    <t>Se elaboraron los siguientes reportes sobre  la Gestión de Riesgos:
1. Identificación de riesgos estratégicos de la Entidad, de los cuales se analiza su nivel de riesgo inherente. En este primer reporte se avanza en la identificación de tres riesgos de corrupción a nivel estratégico.
... EL RESTO DEL ANÁLISIS ESTÁ EN EL INFORME 2017 PUBLICADO EN WEB.</t>
  </si>
  <si>
    <t>OF. PLANE: Política para la Gestión de Calidad, elaborada</t>
  </si>
  <si>
    <t>Durante este período se logró la documentación de la Política y Lineamientos para la Gestión de Calidad.</t>
  </si>
  <si>
    <t>OF. PLANE: Política para la Gestión de Resultados, elaborada</t>
  </si>
  <si>
    <t>Durante este período se logró la documentación de la Política y Lineamientos para la Gestión de Resultados.</t>
  </si>
  <si>
    <t>OF. PLANE: Política para la Gestión de Información, elaborada</t>
  </si>
  <si>
    <t>Durante este período se logró la documentación de los Lineamientos de Política para la Gestión de Información, los cuales quedaron incluidos dentro de la  Política de Gestión de Calidad, como un lineamiento específico, al tener estos dos temas relación directa. ... EL RESTO DEL ANÁLISIS ESTÁ EN EL INFORME 2017 PUBLICADO EN WEB.</t>
  </si>
  <si>
    <t>OF. PLANE: Estrategia de Gestión del Cambio para apoyar la implementación eficiente de los procesos racionalizados, implementada</t>
  </si>
  <si>
    <t>Para fortalecer el  proceso de implementación del Modelo Operativo Institucional MOI se creó la estrategia de gestión del cambio para el Fondo Adaptación, a través de diferentes actividades como:1) Socialización con la Entidad del MOI 2017 (Cafam).2) Reunión con líderes de procesos de acompañamiento técnico y retroalimentación de procesos.3) Reuniones con grupos focales (Café procesos).</t>
  </si>
  <si>
    <t>OF. PLANE: Listado Maestro de Documentos, consolidado</t>
  </si>
  <si>
    <t>Se elaboró el listado maestro de documentos, el cual se encuentra normalizado y en actualización constante frente a los requerimientos de nuevos documentos que entran al Sistema de Gestión de Calidad.</t>
  </si>
  <si>
    <t>OF. PLANE: Batería de Indicadores de la Gestión de Resultados, consolidada</t>
  </si>
  <si>
    <t>Dentro del diseño e implementación del Modelo Operativo Institucional, se desarrollan 12 macroprocesos cada uno con sus procesos internos, para los cuales se generaron las respectivas fichas de indicadores. Dichos indicadores están consolidados en una batería,  la cual se encuentra normalizada.</t>
  </si>
  <si>
    <t>OF. PLANE: Tableros de Control de la Gestión de Resultados, construidos</t>
  </si>
  <si>
    <t>La Oficina Asesora de Planeación realizó el ejercicio de seguimiento a la ejecución del Plan de Acción 2017 y su correspondiente informe, este ejercicio tuvo como avance importante la elaboración del Tablero de Control de Resultados y su presentación oficial en el cuerpo del informe de seguimiento. ... EL RESTO DEL ANÁLISIS ESTÁ EN EL INFORME 2017 PUBLICADO EN WEB.</t>
  </si>
  <si>
    <t>OF. PLANE: Reportes de la Gestión de Resultados, elaborados</t>
  </si>
  <si>
    <t>En el ejercicio de sus funciones, la Oficina de Planeación dio continuidad a la medición de indicadores de eficacia de la planeación, cuyo resultado se ve reflejado en los Informes de Ejecución del Plan de Acción 2017, manteniendo el uso del Tablero de Control de Resultados, del plan de acción por cada una de las áreas.</t>
  </si>
  <si>
    <t>OF. PLANE: Mapa de Activos de Información de los procesos, consolidado</t>
  </si>
  <si>
    <t>Se realiza la Matriz de Activos de Información para los macroprocesos de Direccionamiento Estratégico, Misionales, de Apoyo y Monitoreo y Control existentes.</t>
  </si>
  <si>
    <t>OF. PLANE: Acuerdos de Servicios de Información entre los procesos, formalizados</t>
  </si>
  <si>
    <t>Se elaboraron y suscribieron las ANS propuestas en la meta del año 2017. Estos son; Acuerdo de Nivel de Servicio (ANS) para el macroproyecto de La Mojana y para la Gestión de Financiera.</t>
  </si>
  <si>
    <t>FILA_116</t>
  </si>
  <si>
    <t>S. GENERAL: Expedientes contractuales de la vigencia 2016 organizados físicamente según TRD</t>
  </si>
  <si>
    <t>En el avance registrado de esta meta, se desarrollaron las siguientes acciones: 1.  Se realizó el alistamiento de los 204 contratos correspondientes a las vigencia 2016 (de un universo de 254) para la aplicación de TRD, lo anterior teniendo en cuenta que las TRD se aprobaron el 28 de septiembre de  2017. ... EL RESTO DEL ANÁLISIS ESTÁ EN EL INFORME 2017 PUBLICADO EN WEB.</t>
  </si>
  <si>
    <t>FILA_117</t>
  </si>
  <si>
    <t>S. GENERAL: Expedientes contractuales de la vigencia 2015 organizados físicamente  según TRD</t>
  </si>
  <si>
    <t>Si bien no se alcanzó el objetivo propuesto, se logró un avance de meta del 20% equivalente a la revisión de los contratos con consecutivo 2015-C-0051 hasta el 2015-C-179 (154 contratos) por parte de Informática Documental, está pendiente la aplicación de Tablas de Retención Documental “TRD” y revisión por parte del Equipo de Gestión Documental. La meta se reprograma en Plan Acción 2018.</t>
  </si>
  <si>
    <t>FILA_118</t>
  </si>
  <si>
    <t>S. GENERAL: Expedientes contractuales de la vigencia 2016 organizados digitalmente  según TRD en el sistema de gestión documental</t>
  </si>
  <si>
    <t>FILA_119</t>
  </si>
  <si>
    <t>S. GENERAL: Expedientes contractuales de la vigencia 2015 organizados digitalmente  según TRD en el sistema de gestión documental</t>
  </si>
  <si>
    <t>No se alcanzó este resultado debido a que as TRD fueron aprobadas por el AGN el pasado 28 de septiembre de 2017. Durante este período se dio inicio al proceso de levantamiento de inventarios documentales; La meta se reprograma en el Plan de Acción 2018.</t>
  </si>
  <si>
    <t>FILA_120</t>
  </si>
  <si>
    <t>S. GENERAL: Reducción del consumo de energía por persona del 2% frente a la vigencia 2016</t>
  </si>
  <si>
    <t>La meta de reducción del consumo de papel respecto a la vigencia 2016, programada para el último trimestre de 2017, avanzó el 100% a segundo trimestre respecto a los lineamientos de conservación del medio ambiente que se vienen implementando desde el inicio de la vigencia.</t>
  </si>
  <si>
    <t>FILA_121</t>
  </si>
  <si>
    <t>S. GENERAL: Plan de prevención del daño antijurídico para la vigencia 2017 elaborado</t>
  </si>
  <si>
    <t xml:space="preserve">Durante el año 2016 se adelantaron las gestiones preliminares necesarias para la elaboración del plan de prevención del daño antijurídico, entre ellas la revisión con la ANDJE (Agencia Nacional de Defensa Jurídica del Estado), de lo cual se informó oportunamente al Comité de conciliación, su aprobación está pendiente. </t>
  </si>
  <si>
    <t>FILA_122</t>
  </si>
  <si>
    <t>S. GENERAL: Plan de prevención del daño antijurídico para la vigencia 2017 ejecutado</t>
  </si>
  <si>
    <t>Durante el año 2017 se dio cumplimiento a 5 de las 6 actividades del plan, toda vez que se obtuvo por parte de la Dirección de Políticas de la ANDJE el aval de los formatos previstos para la adecuada elaboración de la Política de Prevención de daño antijurídico, y de esta forma, ... EL RESTO DEL ANÁLISIS ESTÁ EN EL INFORME 2017 PUBLICADO EN WEB.</t>
  </si>
  <si>
    <t>FILA_123</t>
  </si>
  <si>
    <t>S. GENERAL: Estudio Técnico y proyecto de decreto  elaborado y radicado</t>
  </si>
  <si>
    <t>Se elaboró el Diagnóstico Organizacional como actividad para iniciar el Proceso de Rediseño Institucional en cumplimiento de la normatividad vigente, dando como resultado la Estrategia para la implementación del Rediseño Institucional y el Estudio Técnico de Rediseño Institucional del Fondo Adaptación, el cual se radicó ante el DAFP y el MinHacienda.</t>
  </si>
  <si>
    <t>FILA_124</t>
  </si>
  <si>
    <t>S. GENERAL: Plan de Mejora del ambiente laboral, reformulado</t>
  </si>
  <si>
    <t>Se elaboró el “Plan de Mejora al Ambiente Laboral” del Fondo para ser aplicado; al cual en el segundo trimestre, se le realizaron las modificaciones en procura de la mejora continua del proceso, que consistieron en la identificación de tres focos de acción para impulsar mejoras en el clima: ... EL RESTO DEL ANÁLISIS ESTÁ EN EL INFORME 2017 PUBLICADO EN WEB.</t>
  </si>
  <si>
    <t>FILA_125</t>
  </si>
  <si>
    <t>S. GENERAL: Plan de Mejora del ambiente laboral, ejecutado (fases 1,2,3)</t>
  </si>
  <si>
    <t>De acuerdo al cronograma del plan de mejoramiento se realizaron diferentes actividades direccionadas con el mejoramiento en el ambiente laboral de la entidad y en el fortalecimiento de las competencias.</t>
  </si>
  <si>
    <t>FILA_126</t>
  </si>
  <si>
    <t>S. GENERAL: Plan de Mejora del ambiente laboral, monitoreado</t>
  </si>
  <si>
    <t>Se aplicó encuesta el día 27 de diciembre  de 2017, cuyos resultados serán analizados para proponer las acciones de mejora correspondientes.</t>
  </si>
  <si>
    <t>FILA_127</t>
  </si>
  <si>
    <t>Plan Estratégico de Talento Humano</t>
  </si>
  <si>
    <t>S. GENERAL: PIC articulado con el proceso estratégico de gestión del conocimiento y las temáticas de la cultura de servicio al ciudadano, elaborado</t>
  </si>
  <si>
    <t>Se formuló el Programa Institucional de Capacitación (PIC) para la vigencia marzo 2017 – marzo 2018, articulado con la estrategia de Gestión del Conocimiento, e incluyó temáticas de la cultura de servicio al ciudadano. El PIC fue aprobado por el Comité Institucional de Desarrollo Administrativo el 15 de marzo de 2017 y actualmente se encuentra en ejecución.</t>
  </si>
  <si>
    <t>FILA_128</t>
  </si>
  <si>
    <t>S. GENERAL: Informe PIC ejecutado</t>
  </si>
  <si>
    <t>Al cierre de 2017 se realizaron 81 actividades de capacitación de acuerdo a las temáticas acordadas en el PIC 2017 – 2018.</t>
  </si>
  <si>
    <t>FILA_129</t>
  </si>
  <si>
    <t>S. GENERAL: Análisis y Diseño del sistema. Entrega de la arquitectura de TI AS-IS y TO-BE</t>
  </si>
  <si>
    <t>Se logró realizar el ejercicio de arquitectura empresarial, donde se detalla la arquitectura TI AS-IS y TO-BE del proceso 4. Gestión Integral de Programas y Proyectos”, así como la Arquitectura de TI con relación al sistema de gestión de proyectos PSA.</t>
  </si>
  <si>
    <t>FILA_130</t>
  </si>
  <si>
    <t>S. GENERAL: Funcionalidad de manejo de portafolios y nuevo Look &amp; Feel implementados</t>
  </si>
  <si>
    <t>Ya se tiene el desarrollo de las nuevas funcionalidades de portafolios dinámicos y look &amp; feel. Se adjunta el documento “PSA-nueva versión”, donde se detallan las anteriores versiones y se muestran las nuevas características de la versión-V del PSA.</t>
  </si>
  <si>
    <t>FILA_131</t>
  </si>
  <si>
    <t>S. GENERAL: Funcionalidad FASE I para gestión de contratos y socialización a la comunidad implementados. (Incluye nuevo ejercicio de Innovación abierta con la comunidad de un Macroproyecto)</t>
  </si>
  <si>
    <t>El módulo para la gestión de contratos, quedó en el nuevo sistema de gestión contractual, presupuestal y financiera (AEG25), por lo tanto la ejecución se hizo con el 50%. ... EL RESTO DEL ANÁLISIS ESTÁ EN EL INFORME 2017 PUBLICADO EN WEB.</t>
  </si>
  <si>
    <t>FILA_132</t>
  </si>
  <si>
    <t>Se logró realizar el documento de ejecución de la Arquitectura, “Ejecución Ejercicio de AE Desarrollo Sistema de Información Financiera”, donde se detalla la arquitectura TI AS-IS y TO-BE del proceso 7. Gestión Financiera”, así como la Arquitectura de TI con relación al sistema actual.</t>
  </si>
  <si>
    <t>FILA_133</t>
  </si>
  <si>
    <t>S. GENERAL: Funcionalidad FASE I para la gestión presupuestal implementada</t>
  </si>
  <si>
    <t>Se realizó el desarrollo de la funcionalidad de gestión presupuestal en el nuevo sistema. Se adjunta el documento “Sistema de Gestión Contractual-Presupuestal-Financiera.pdf”, donde está el detalle del desarrollo ya realizado.</t>
  </si>
  <si>
    <t>FILA_134</t>
  </si>
  <si>
    <t>S. GENERAL: Funcionalidad para la gestión de activos fijos y suministros implementada</t>
  </si>
  <si>
    <t>Esta funcionalidad no está en el alcance del desarrollo que se contrató para el sistema de gestión contractual, presupuestal y financiera, por cuanto la urgencia estaba en los módulos de presupuesto, radicación, central de cuentas y pagos. ... EL RESTO DEL ANÁLISIS ESTÁ EN EL INFORME 2017 PUBLICADO EN WEB.</t>
  </si>
  <si>
    <t>FILA_135</t>
  </si>
  <si>
    <t>S. GENERAL: Funcionalidad FASE I  para la radicación de cuentas y pagos implementada</t>
  </si>
  <si>
    <t>Se realizó el desarrollo de la funcionalidad de radicación de cuentas y pagos en el nuevo sistema. Se adjunta el documento “Sistema de Gestión Contractual-Presupuestal-Financiera.pdf”, donde está el detalle del desarrollo ya realizado.</t>
  </si>
  <si>
    <t>FILA_136</t>
  </si>
  <si>
    <t>S. GENERAL: Integración FASE I con el sistema de gestión de proyectos – PSA y el sistema de Fiducia implementada</t>
  </si>
  <si>
    <t>Esta meta no se cumplió por cuanto se terminó justo en diciembre el desarrollo del módulo de contratos, presupuesto y los módulos financieros. Queda como rezago esta integración que comenzará a desarrollarse en febrero de 2018 cuando se haya implementado el nuevo sistema y se espera que esté terminada para abril de 2018.</t>
  </si>
  <si>
    <t>FILA_137</t>
  </si>
  <si>
    <t xml:space="preserve">S. GENERAL: Documento de diseño de la bodega de datos, los indicadores y reportes. </t>
  </si>
  <si>
    <t>Esta acción no se logró cumplir en este trimestre. La implementación de este sistema hace parte de las mejoras que se están implementando en el sistema PSA, para lo cual se utilizará una herramienta de clase mundial llamada “Tableau”. ... EL RESTO DEL ANÁLISIS ESTÁ EN EL INFORME 2017 PUBLICADO EN WEB.</t>
  </si>
  <si>
    <t>FILA_138</t>
  </si>
  <si>
    <t xml:space="preserve">S. GENERAL: Indicadores y reportes y capacita-ción a los nuevos analistas de información implementados </t>
  </si>
  <si>
    <t>Esta acción no se logró cumplir en el año 2017. La implementación de este sistema hace parte de las mejoras que se están implementando en el sistema PSA, para lo cual se utilizará una herramienta de clase mundial llamada “Tableau”. ... EL RESTO DEL ANÁLISIS ESTÁ EN EL INFORME 2017 PUBLICADO EN WEB.</t>
  </si>
  <si>
    <t>FILA_139</t>
  </si>
  <si>
    <t>S. GENERAL: Conjunto de datos abiertos FASE 1 relacionado con los proyectos que ejecuta la entidad publicados</t>
  </si>
  <si>
    <t>FILA_140</t>
  </si>
  <si>
    <t>S. GENERAL: Nuevos servicios de comunicaciones implementados: Voz, datos y seguridad</t>
  </si>
  <si>
    <t>Se implementaron los servicios de conectividad, wifi, comunicaciones unificadas, televisión, datacenter y seguridad administrada, de acuerdo al contrato 235 de 2016 con UNE EPM Telecomunicaciones en la sede del Fondo Adaptación, como se describe en el documento adjunto.</t>
  </si>
  <si>
    <t>FILA_141</t>
  </si>
  <si>
    <t>S. GENERAL: Mesa de ayuda de primer nivel implementada.</t>
  </si>
  <si>
    <t>Mesa de ayuda de primer nivel implementada.</t>
  </si>
  <si>
    <t>FILA_142</t>
  </si>
  <si>
    <t xml:space="preserve">S. GENERAL: Servicios de datacenter en la nube implementados: Servidores para directorio activo y bases de datos en datacenter externo </t>
  </si>
  <si>
    <t>Desde el 6 de marzo pasado quedó implementado el servicio de Datacenter en la nube de acuerdo al contrato 235 de 2016 con UNE EPM Telecomunicaciones en la sede del Fondo Adaptación. ... EL RESTO DEL ANÁLISIS ESTÁ EN EL INFORME 2017 PUBLICADO EN WEB.</t>
  </si>
  <si>
    <t>FILA_143</t>
  </si>
  <si>
    <t>S. GENERAL: Servicios de datacenter en la nube: Almacenamiento externo contratado y disponible</t>
  </si>
  <si>
    <t>Servicios de datacenter en la nube: Almacenamiento externo contratado y disponible.</t>
  </si>
  <si>
    <t>FILA_144</t>
  </si>
  <si>
    <t>S. GENERAL: Servicios de la página WEB de Google App Engine a Google Compute Engine migrados</t>
  </si>
  <si>
    <t>Esta acción se cumplió parcialmente, debido a que después de hacer un estudio de mercado con diferentes proveedores de desarrollo de páginas WEB institucionales se necesita un valor mínimo de inversión de 69 millones de pesos... EL RESTO DEL ANÁLISIS ESTÁ EN EL INFORME 2017 PUBLICADO EN WEB.</t>
  </si>
  <si>
    <t>FILA_145</t>
  </si>
  <si>
    <t>S. GENERAL: Página WEB migrada a la nueva versión del CMS Joomla</t>
  </si>
  <si>
    <t>FILA_146</t>
  </si>
  <si>
    <t>S. GENERAL: Cambios a la página WEB de la enti-dad desarrollados de acuerdo a ne-cesidades del área de Comunicacio-nes y Atención al Ciudadano (Incluye funcionalidad de Ventanilla Única) y Requerimientos de Accesabilidad y Usabilidad.</t>
  </si>
  <si>
    <t>GERENCIA: Listado de asistencia y/o ayudas de memoria de la reunión</t>
  </si>
  <si>
    <t>Los acercamientos que debían ser reportados en el año fueron cumplidos de acuerdo con las metas propuestas. Especialmente, dos acercamientos generaron la consecución de recursos de cooperación internacional: Fondo Verde del Clima (FVC) PNUD, por 38,5 millones de dólares y CAF por 50.000 dólares.</t>
  </si>
  <si>
    <t>GERENCIA: Convenios suscritos</t>
  </si>
  <si>
    <t>Esta acción, aunque de hecho ya está adelantada pues se cuenta con el convenio firmado por parte de la CAF desde julio de 2017, queda rezagada al primer trimestre de 2018 porque para la firma del FA se necesita la aprobación del Consejo Directivo ... EL RESTO DEL ANÁLISIS ESTÁ EN EL INFORME 2017 PUBLICADO EN WEB.</t>
  </si>
  <si>
    <t>FILA_97</t>
  </si>
  <si>
    <t>OF. PLANE: Lineamiento para la gestión de recursos asignados a la Entidad, elaborado</t>
  </si>
  <si>
    <t>Se elaboró la política y lineamientos de gestión de recursos de inversión para el Fondo Adaptación, la cual busca definir la articulación de los procesos de la Entidad con el proceso de Planeación Presupuestal y la asignación de roles para la gestión. ... EL RESTO DEL ANÁLISIS ESTÁ EN EL INFORME 2017 PUBLICADO EN WEB.</t>
  </si>
  <si>
    <t>FILA_98</t>
  </si>
  <si>
    <t>OF. PLANE: Informes seguimiento presupuestal de los recursos de inversión</t>
  </si>
  <si>
    <t>Se elaboraron 3 informes de acuerdo con lo planeado. Los informes de seguimiento presupuestal desarrollan contenidos acordes a las prioridades de análisis que requiere la Entidad en su proceso de planeación estratégica y planeación presupuestal... EL RESTO DEL ANÁLISIS ESTÁ EN EL INFORME 2017 PUBLICADO EN WEB.</t>
  </si>
  <si>
    <t>FILA_147</t>
  </si>
  <si>
    <t>S. GENERAL: Presupuesto comprometido en un 95% de lo asignado</t>
  </si>
  <si>
    <t>El Fondo Adaptación a corte 31 de Diciembre comprometió en el Sistema Integrado de Información Financiera- SIIF Nación, recursos de funcionamiento e inversión en un 99.82%, dando cumplimiento al porcentaje de ejecución establecido en la meta del 2017.</t>
  </si>
  <si>
    <t>FILA_148</t>
  </si>
  <si>
    <t>S. GENERAL: PAC de la Entidad, ejecutado en un 70% de lo asignado</t>
  </si>
  <si>
    <t>El Fondo Adaptación a corte 31 de Diciembre ejecutó el PAC en el Sistema Integrado de Información Financiera- SIIF Nación, recursos de funcionamiento e inversión en un 70.25%, dando cumplimiento al porcentaje de ejecución establecido en la meta del 2017.</t>
  </si>
  <si>
    <t>FILA_149</t>
  </si>
  <si>
    <t>S. GENERAL: Plan de trabajo de implementación del nuevo marco normativo contable (Ejercicio piloto voluntario y paralelo a la contabilidad actual), elaborado</t>
  </si>
  <si>
    <t>Se elaboró el plan de trabajo para la implementación y preparación de balance inicial a enero 1 de 2018 el cual contempla:
_Estudio y análisis del nuevo marco normativo
_Diagnóstico actual de la Contabilidad del Fondo Adaptación frente al nuevo marco normativo
_Creación del Comité de Convergencia al nuevo Régimen de ... EL RESTO DEL ANÁLISIS ESTÁ EN EL INFORME 2017 PUBLICADO EN WEB.</t>
  </si>
  <si>
    <t>FILA_150</t>
  </si>
  <si>
    <t>S. GENERAL: Saldos contables iniciales 2017 (Ejercicio piloto voluntario y paralelo a la contabilidad actual), determinados (Informe</t>
  </si>
  <si>
    <t>Se elaboró diagnóstico de diferencias entre la contabilidad local y el Nuevo Marco Normativo de la Contaduría General de la Nación y las Normas Internacionales de Contabilidad para el Sector Público (NICSP) en el Fondo Adaptación.
Se homologaron los saldos del Balance General finales del 2016 para inicio del 2017, dentro del plan piloto.</t>
  </si>
  <si>
    <t>FILA_151</t>
  </si>
  <si>
    <t>S. GENERAL: Homologación preliminar de los saldos contables 2017 (Ejercicio piloto voluntario y paralelo a la contabilidad actual), realizada (Informe)</t>
  </si>
  <si>
    <t>Se realizó la homologación de saldos en forma mensual de enero a mayo de 2017, conforme los cierres establecidos por la Contaduría General de Nación – CGN.</t>
  </si>
  <si>
    <t>FILA_152</t>
  </si>
  <si>
    <t>S. GENERAL: Manual de Políticas y Lineamientos Contables, actualizado</t>
  </si>
  <si>
    <t>Se actualizó el Manual de Políticas y Lineamientos Contables V2.</t>
  </si>
  <si>
    <t>FILA_153</t>
  </si>
  <si>
    <t>S. GENERAL: Solicitudes de contratación del  Plan Anual de Adquisiciones y Plan Maestro de Inversión con radicación oportuna y completa, atendidas en un 95% oportunamente en cada trimestre</t>
  </si>
  <si>
    <t>De más 1.000 de solicitudes de contratación recibidas, el 92.58% fueron atendidas oportunamente.</t>
  </si>
  <si>
    <t>FILA_154</t>
  </si>
  <si>
    <t>S. GENERAL: Procesos de contratación con  acuerdo Marco de Precios, utilizado</t>
  </si>
  <si>
    <t>Durante el segundo trimestre se adelantó la contratación para el suministro de papelería  y útiles de oficina a través de Acuerdo marco de precios en el sistema de información SECOP I.</t>
  </si>
  <si>
    <t>FILA_155</t>
  </si>
  <si>
    <t xml:space="preserve">S. GENERAL: Procesos de contratación de recursos de funcionamiento de la Entidad, realizados 100% en el SECOP II </t>
  </si>
  <si>
    <t>Durante el segundo trimestre se adelantó por el aplicativo SECOP II, la contratación que tiene como objeto el mantenimiento del parque automotor de la Entidad, cumpliendo con este proceso al 100% de la meta establecida para el año 2017.</t>
  </si>
  <si>
    <t>FILA_156</t>
  </si>
  <si>
    <t>S. GENERAL: Plan de liquidaciones de contratos elaborado</t>
  </si>
  <si>
    <t>Se elaboró el plan de acción correspondiente para lograr la liquidación de los contratos y/o convenios, con el cual se busca dar un mayor dinamismo al proceso de gestión de contratación en la fase post-contractual.</t>
  </si>
  <si>
    <t>FILA_157</t>
  </si>
  <si>
    <t>S. GENERAL: Plan de Liquidaciones ejecutado en un 70%  en cada trimestre</t>
  </si>
  <si>
    <t xml:space="preserve">Para el cumplimiento de la meta se remitieron oficios a las diferentes áreas para que allegaran proyectos de acta de liquidación de contratos y convenio vencidos. De igual manera se estableció un plazo para remitir los proyectos de acta de liquidación de contratos suscritos con personas naturales. </t>
  </si>
  <si>
    <t>FILA_158</t>
  </si>
  <si>
    <t>S. GENERAL: Plan de identificación y clasificación de contratos incumplidos o en situación de riesgo de incumplimiento elaborado</t>
  </si>
  <si>
    <t>De conformidad con el reporte realizado por las áreas a cargo de la ejecución de los proyectos se realizó el Plan de identificación de los contratos reportados con incumplimiento, posible incumplimiento o en riesgo de incumplimiento, y con acompañamiento de la Gerencia y la Secretaría General se definió la estrategia legal.. EL RESTO DEL ANÁLISIS ESTÁ EN EL INFORME 2017 PUBLICADO EN WEB.</t>
  </si>
  <si>
    <t>FILA_159</t>
  </si>
  <si>
    <t>S. GENERAL: Plan de identificación y clasificación de contratos incumplidos o en situación de riesgo de incumplimiento ejecutado</t>
  </si>
  <si>
    <t>Para el cierre del año la meta consistía en ejecutar mínimo el 20% del Plan de Identificación y Clasificación de los contratos incumplidos o en situación de riesgo, el resultado de cumplimiento corresponde a 22 contratos que equivale al 43% del Plan, habiéndose cumplido la meta.</t>
  </si>
  <si>
    <t>CONSTRUCCIÓN Y RECONTRUCCION DE LAS ZONAS AFECTADAS POR LA OLA INVERNAL - DECRETO 4580 DE 2010 NACIONAL</t>
  </si>
  <si>
    <t>Gerencia, subgerencias, asesores sectoriales</t>
  </si>
  <si>
    <t>SANDRA PATRICIA CORREA</t>
  </si>
  <si>
    <t>2011/07/03</t>
  </si>
  <si>
    <t>El proyecto afecta sectores 1, 4, 5 y 7. Se ejecuta en áreas afectadas por el fenómeno de "La Niña" 2010-2011. El valor del proyecto corresponde al presupuesto asignado en PGN y Vigencias futuras. El valor ejecutado corresponde a pagos realizados. El avance es la ponderación de cada sector y macroproyecto. El proyecto se ejecuta por patrimonio autónomo y es plurianual. Se reporta estado del proyecto a dic 2017.</t>
  </si>
  <si>
    <t>C. EDUC. JORGE ELIECER GAITAN SEDE C. EDUC. JORGE ELIECER GAITAN</t>
  </si>
  <si>
    <t>4112 - Construcción de edificios no residenciales</t>
  </si>
  <si>
    <t>TRAMITE SOLICITADO SIN EXPEDICION A LA FECHA POR ESTAR LAS OBRAS EN EJEUCIÓN. Tramite ambiental solicitado por el contratista. Por lo anterior las fechas de expedición y vencimiento repiten la fecha de solicitud.</t>
  </si>
  <si>
    <t>C.E. LA CHAPETONA SEDE C. E.. LA CHAPETONA</t>
  </si>
  <si>
    <t>Tramite ambiental solicitado por el contratista</t>
  </si>
  <si>
    <t>I. E. DE JUANA SANCHEZ SEDE SEDE SAN MIGUEL</t>
  </si>
  <si>
    <t>I.E. DE YATI SEDE I.E. DE YATI</t>
  </si>
  <si>
    <t>Tramite ambiental solicitado por el contratista. Permiso vertimiento expedido, resolución 153 de fecha 16 de mayo de 2016</t>
  </si>
  <si>
    <t>I. E. TECNICO AGROPECUARIA DE LA RINCONADA</t>
  </si>
  <si>
    <t>C.E. DE REGENCIA</t>
  </si>
  <si>
    <t>I.E. DE ARMENIA PRINCIPAL</t>
  </si>
  <si>
    <t>I. EDUC. AGROPECUARIA DE SAN FERNANDO SEDE C.E. SAN LÁZARO</t>
  </si>
  <si>
    <t>IE PLACIDO RETAMOZA SEDE C.E. MÉXICO</t>
  </si>
  <si>
    <t>Con Radicado No. 12503 del 29/12/17 se emite resolución de permiso de vertimientos, el Alcalde debe requerir el original en la CRC</t>
  </si>
  <si>
    <t>CENTRO EDUCATIVO LOS PICOS SEDE ESCUELA RURAL MIXTA MUNDO NUEVO</t>
  </si>
  <si>
    <t>Rad. No. DTC-01227-2017</t>
  </si>
  <si>
    <t>La ET requirió al consultor, dar respuesta a requerimientos de la CRC, antes de efectuar pago a la CRC</t>
  </si>
  <si>
    <t>INSTITUCIÓN EDUCATIVA KWE´SX PIYA YAT (NUESTROS SITIOS DE APRENDIZAJE) SEDE CENTRO DOCENTE MIXTA LA MINA</t>
  </si>
  <si>
    <t>Rad  No. SP-01087-2017</t>
  </si>
  <si>
    <r>
      <rPr>
        <b/>
        <sz val="11"/>
        <color indexed="8"/>
        <rFont val="Calibri"/>
        <family val="2"/>
        <scheme val="minor"/>
      </rPr>
      <t>SOLICITUD EN TRAMITE.</t>
    </r>
    <r>
      <rPr>
        <sz val="11"/>
        <color indexed="8"/>
        <rFont val="Calibri"/>
        <family val="2"/>
        <scheme val="minor"/>
      </rPr>
      <t xml:space="preserve"> Con oficio SG-14288 del 13/10/2017, la CRC remite la liquidación para pago de la Entidad Territorial, por costos de evaluación y trámite. </t>
    </r>
    <r>
      <rPr>
        <b/>
        <sz val="11"/>
        <color indexed="8"/>
        <rFont val="Calibri"/>
        <family val="2"/>
        <scheme val="minor"/>
      </rPr>
      <t>Se diligencia la misma fecha de solicitud en el campo de expedición y vencimiento porque aun no  se tienen las definitivas y el sistema las exige para continuar el reporte.</t>
    </r>
  </si>
  <si>
    <t>La ET solicitó el recibo original para efectuar el pago, el cual se remitió el 19/1/2018</t>
  </si>
  <si>
    <t>INSTITUCIÓN EDUCATIVA LOMA BAJO SEDE ESCUELA RURAL MIXTA LOMA BAJO</t>
  </si>
  <si>
    <t>Rad No. SP-01222-2017</t>
  </si>
  <si>
    <r>
      <rPr>
        <b/>
        <sz val="11"/>
        <color indexed="8"/>
        <rFont val="Calibri"/>
        <family val="2"/>
        <scheme val="minor"/>
      </rPr>
      <t>SOLICITUD EN TRAMITE.</t>
    </r>
    <r>
      <rPr>
        <sz val="11"/>
        <color indexed="8"/>
        <rFont val="Calibri"/>
        <family val="2"/>
        <scheme val="minor"/>
      </rPr>
      <t xml:space="preserve"> Con oficio SG-17087 del 28/11/2017, la CRC remite la liquidación para pago de la Entidad Territorial, por costos de evaluación y trámite. </t>
    </r>
    <r>
      <rPr>
        <b/>
        <sz val="11"/>
        <color indexed="8"/>
        <rFont val="Calibri"/>
        <family val="2"/>
        <scheme val="minor"/>
      </rPr>
      <t>Se diligencia la misma fecha de solicitud en el campo de expedición y vencimiento porque aun no  se tienen las definitivas y el sistema las exige para continuar el reporte.</t>
    </r>
  </si>
  <si>
    <t>CENTRO EDUCATIVO EL RODEO SEDE ESCUELA RURAL MIXTA HIGUERONES</t>
  </si>
  <si>
    <t>Rad. No. DTC-01309-2017</t>
  </si>
  <si>
    <r>
      <rPr>
        <b/>
        <sz val="11"/>
        <color indexed="8"/>
        <rFont val="Calibri"/>
        <family val="2"/>
        <scheme val="minor"/>
      </rPr>
      <t>SOLICITUD EN TRAMITE:</t>
    </r>
    <r>
      <rPr>
        <sz val="11"/>
        <color indexed="8"/>
        <rFont val="Calibri"/>
        <family val="2"/>
        <scheme val="minor"/>
      </rPr>
      <t xml:space="preserve"> Con oficio SG-16444 del 20/11/2017, la CRC remite la liquidación para pago de la Entidad Territorial, por costos de evaluación y trámite. </t>
    </r>
    <r>
      <rPr>
        <b/>
        <sz val="11"/>
        <color indexed="8"/>
        <rFont val="Calibri"/>
        <family val="2"/>
        <scheme val="minor"/>
      </rPr>
      <t>Se diligencia la misma fecha de solicitud en el campo de expedición y vencimiento porque aun no  se tienen las definitivas y el sistema las exige para continuar el reporte.</t>
    </r>
  </si>
  <si>
    <t>La ET requirió cambio del titular del solicitante para efectuar el pago a la CRC</t>
  </si>
  <si>
    <t>INSTITUCION EDUCATIVA JEBALA SEDE CENTRO RURAL MIXTO BELLA VISTA</t>
  </si>
  <si>
    <t>Rad. No. SG-01086-2017</t>
  </si>
  <si>
    <r>
      <rPr>
        <b/>
        <sz val="11"/>
        <color indexed="8"/>
        <rFont val="Calibri"/>
        <family val="2"/>
        <scheme val="minor"/>
      </rPr>
      <t xml:space="preserve">SOLICITUD EN TRAMITE: </t>
    </r>
    <r>
      <rPr>
        <sz val="11"/>
        <color indexed="8"/>
        <rFont val="Calibri"/>
        <family val="2"/>
        <scheme val="minor"/>
      </rPr>
      <t xml:space="preserve">Con oficio SG-19351 del 27/12/2017, la CRC remite la liquidación para pago de la Entidad Territorial, por costos de evaluación y trámite. </t>
    </r>
    <r>
      <rPr>
        <b/>
        <sz val="11"/>
        <color indexed="8"/>
        <rFont val="Calibri"/>
        <family val="2"/>
        <scheme val="minor"/>
      </rPr>
      <t>Se diligencia la misma fecha de solicitud en el campo de expedición y vencimiento porque aun no  se tienen las definitivas y el sistema las exige para continuar el reporte.</t>
    </r>
  </si>
  <si>
    <t>ESC RUR MIX CAYETANO MORA ESC. SAN JOSE DE BELEN</t>
  </si>
  <si>
    <t>Resolución No. 10</t>
  </si>
  <si>
    <t>Costo de ejecución de compromisos ambientales: Incluido en el costo indirecto del proyecto. - Se autoriza el aprovechamiento de 2 árboles aislados</t>
  </si>
  <si>
    <t>INST. EDU. DE PROMOCION SOCIAL ESC. URB. MIXTA NØ 1</t>
  </si>
  <si>
    <t>Permiso de Tala No. 006</t>
  </si>
  <si>
    <t>Costo de ejecución de compromisos ambientales: Incluido en el costo indirecto del proyecto. - Se autoriza la tala de 4 árboles. No ha iniciado la construcción.</t>
  </si>
  <si>
    <t>INST. EDU. RAFAEL SALAZAR SEDE ESC. URB. MIX SAN ANTONIO</t>
  </si>
  <si>
    <t>Costo de ejecución de compromisos ambientales: Incluido en el costo indirecto del proyecto. - Se autoriza la tala de 15 árboles. No ha iniciado la construcción.</t>
  </si>
  <si>
    <t>Las instituciones educativas no requieren Licencia Ambiental. Se le exige al contratista el cumplimiento de las normas que él entrega en su plan de manejo ambiental.</t>
  </si>
  <si>
    <t>INSTITUCIÓN EDUCATIVA MONSEÑOR ALBERTO REYES FONSECA SEDE ESCUELA RURAL EL ESPINAL</t>
  </si>
  <si>
    <t>900.40.17 594</t>
  </si>
  <si>
    <t>CENTRO EDUC. INDIGENA RURAL CEIR NO. 01 SEDE ESC. RUR. YOTOJOROTSCHI</t>
  </si>
  <si>
    <t>CENTRO EDUC. INDIGENA RURAL CEIR NO. 01 SEDE ESC. RUR. JUTTIAL</t>
  </si>
  <si>
    <t>CENTRO EDUC. INDIGENA RURAL CEIR NO. 01 SEDE ESC. RUR. MIX. AMUSHICHON</t>
  </si>
  <si>
    <t>INSTITUCION EDUCATIVA DEPARTAMENTAL LUZ MARINA CABALLERO SEDE ERM NRO 1-ERM BELLAVISTA</t>
  </si>
  <si>
    <t>INSTITUCION EDUCATIVA DEPARTAMENTAL MITSILOU CAMPBELL SEDE COL COMUNAL AGROPECUARIO</t>
  </si>
  <si>
    <t xml:space="preserve">1_3008
</t>
  </si>
  <si>
    <t>2_028</t>
  </si>
  <si>
    <t>CENTRO BÁSICO AMPLIADO SEDE CENTRO EDUCATIVO BASICO AMPLIADO DE BOMBA</t>
  </si>
  <si>
    <t>INSTITUCION EDUCATIVA DEPARTAMENTAL JUAN MANUEL RUDAS SEDE E.U.M. DARÍO VÁSQUEZ CABALLERO</t>
  </si>
  <si>
    <t>CENTRO EDUCATIVO ARTESANAL JOSÉ DE LA LUZ MARTINEZ SEDE ERM DEL HORNO</t>
  </si>
  <si>
    <t>Tramite ambiental solicitado por el contratista. Incluido en el costo indirecto del contratista</t>
  </si>
  <si>
    <t>INSTITUCION EDUCATIVA DEPARTAMENTAL THELMA ROSA AREVALO SEDE INST EDUC DPTAL THELMA ROSA AREVALO</t>
  </si>
  <si>
    <t xml:space="preserve">Tramite ambiental solicitado por el contratista. Costo de ejecución de compromisos ambientales: Incluido en el costo indirecto del proyecto. - Radicó Plan de Manejo Ambiental.
</t>
  </si>
  <si>
    <t xml:space="preserve">2 NO </t>
  </si>
  <si>
    <t>Con Resolucion de vertimiento 0720 No 0721-000751 de 2017</t>
  </si>
  <si>
    <t>CENTRO EDUCATIVO PANEBIANCO AMERICANO SEDE SANTA RITA DE CASSIA</t>
  </si>
  <si>
    <t>Resolución de vertimientos 0720 No. 0721 – 000751 de 2017 (6 de septiembre de 2017)</t>
  </si>
  <si>
    <t>Pendiente que la Alcaldía tramite la firma de un formulario y emita un poder para que Mc Arquitectos (Consultor) y  continúe el trámite o nos confirme si lo realizaran directamente ellos.</t>
  </si>
  <si>
    <t>INSTITUCIÓN EDUCATIVA DESARROLLO RURAL LA SELVA SEDE GUILLERMO LEÓN VALENCIA</t>
  </si>
  <si>
    <t xml:space="preserve">Radicado CVC No.833372017 </t>
  </si>
  <si>
    <r>
      <rPr>
        <b/>
        <sz val="11"/>
        <color indexed="8"/>
        <rFont val="Calibri"/>
        <family val="2"/>
        <scheme val="minor"/>
      </rPr>
      <t>SOLICITUD EN TRAMITE</t>
    </r>
    <r>
      <rPr>
        <sz val="11"/>
        <color indexed="8"/>
        <rFont val="Calibri"/>
        <family val="2"/>
        <scheme val="minor"/>
      </rPr>
      <t xml:space="preserve">. Tramite ambiental solicitado por el contratista. En Trámite, solicitaron documentos adicionales a la Alcaldía.  </t>
    </r>
    <r>
      <rPr>
        <b/>
        <sz val="11"/>
        <color indexed="8"/>
        <rFont val="Calibri"/>
        <family val="2"/>
        <scheme val="minor"/>
      </rPr>
      <t>Se diligencia la misma fecha de solicitud en el campo de expedición y vencimiento porque aun no  se tienen las definitivas y el sistema las exige para continuar el reporte.</t>
    </r>
  </si>
  <si>
    <t>la CVC remite la liquidación para pago de la Entidad Territorial, por costos de evaluación y trámite</t>
  </si>
  <si>
    <t>INSTITUCIÓN EDUCATIVA LA INMACULADA SEDE JOSÉ EUSEBIO CARO</t>
  </si>
  <si>
    <t>Resolución de vertimientos No. 0780-0781-823-2017</t>
  </si>
  <si>
    <t xml:space="preserve">Se efectúa pago a la CVC </t>
  </si>
  <si>
    <t>Con resolución de aprobación.</t>
  </si>
  <si>
    <t>CER LA ARGENTINA - CER LA ARGENTINA</t>
  </si>
  <si>
    <t>2017-EI-00004376</t>
  </si>
  <si>
    <t>IE ALTO NUBIA SEDE IE ALTO NUBIA</t>
  </si>
  <si>
    <t>2017-3495</t>
  </si>
  <si>
    <t>PERMISO DE VERTIMIENTOS</t>
  </si>
  <si>
    <t>2017-EI-00004375</t>
  </si>
  <si>
    <t>IE JUAN XXIII SEDE ANTONIO PIMENTEL BETANIA</t>
  </si>
  <si>
    <t>2017-3467</t>
  </si>
  <si>
    <t>2017-EI-00004866</t>
  </si>
  <si>
    <t>CAMELIA ALTA - ESCUELA JUAN CRISOSTOMO OSORIO</t>
  </si>
  <si>
    <t>2017-3496</t>
  </si>
  <si>
    <t>2017-EI-00007184</t>
  </si>
  <si>
    <t>CENTRO EDUCATIVO MARÍA FABIOLA CANO LARGO SEDE PRINCIPAL (VEREDA LA LA ESPERANZA)</t>
  </si>
  <si>
    <t>2017-3517</t>
  </si>
  <si>
    <t>2017-EI-00006463</t>
  </si>
  <si>
    <t>INSTITUCION EDUCATIVA FRANCISCO JOSE DE CALDAS SEDE ESCUELA RURAL LA TRINIDAD</t>
  </si>
  <si>
    <t>2017-3516</t>
  </si>
  <si>
    <t>Con Resolución de vertimientos n.° 11668  (12 de septiembre de 2017)</t>
  </si>
  <si>
    <t>CENTRO EDUCATIVO LA HONDA - ESCUEL A RURAL MIXTA LA HONDA</t>
  </si>
  <si>
    <t>Resolución de vertimientos n.° 11668  (12 de septiembre de 2017)</t>
  </si>
  <si>
    <t>Con reslucion de vertimiento</t>
  </si>
  <si>
    <t>INST. BAS. COMERCIAL SANTA TERESA (PATIÑO) I.E. SANTA TERESA (PATIÑO)</t>
  </si>
  <si>
    <t>003 DE 2 DE AGOSTO DE 2017</t>
  </si>
  <si>
    <t>ERM SAN JOSE DE ARIGUANI SEDE INSTITUCION EDUCATIVA DEPARTAMENTAL TECNICA AGROPECUARIA BENJAMIN HERRERA</t>
  </si>
  <si>
    <t>1984 DE 17 DE JULIO DE 2017</t>
  </si>
  <si>
    <t>ERM DE BELEN No 1 ERM DE BELEN No. 2 SEDE INSTITUCION EDUCATIVA DEPARTAMENTAL JULIAN MEJIA ALVARADO</t>
  </si>
  <si>
    <t>2168 DE 1 DE AGOSTO DE 2017</t>
  </si>
  <si>
    <t>020 DE 6 DE JUNIO DE 2017</t>
  </si>
  <si>
    <t>COL RUR MIXTO MARISCAL SUCRE SEDE INSTITUCION EDUCATIVA DEPARTAMENTAL RURAL RITA CUELLO DE VANEGAS</t>
  </si>
  <si>
    <t>2085 DE 1 DE AGOSTO DE 2017</t>
  </si>
  <si>
    <t>ERM DE LOS NEGRITOS SEDE INSTITUCION EDUCATIVA DEPARTAMENTAL MITSILOU CAMPBELL</t>
  </si>
  <si>
    <t>2087 DE 1 DE AGOSTO DE 2017</t>
  </si>
  <si>
    <t>ERM SAN FELIPE SEDE INSTITUCION EDUCATIVA DEPARTAMENTAL MITSILOU CAMPBELL -</t>
  </si>
  <si>
    <t>2084 DE 1 DE AGOSTO DE 2017</t>
  </si>
  <si>
    <t>COL. DE BACHILLERATO DE TRONCOSO ERM DE TRONCOSO</t>
  </si>
  <si>
    <t>076 DE AGOSTO 2 DE 2017</t>
  </si>
  <si>
    <t>1138 DE OCTUBRE 11 DE 2017</t>
  </si>
  <si>
    <t xml:space="preserve">Tramite ambiental solicitado por el contratista. Costo de ejecución de compromisos ambientales: Incluido en el costo indirecto del proyecto. - Autoriza la tala de 17 árboles. 
</t>
  </si>
  <si>
    <t>I.E TEC. DPTAL ANDRES DIAS VENERO DE LEIVA ERM FRANCISCO JOSE DE CALDAS</t>
  </si>
  <si>
    <t xml:space="preserve">Tramite ambiental solicitado por el contratista. Costo de ejecución de compromisos ambientales: Incluido en el costo indirecto del proyecto. - En Desarrollo de la Ejecución no se expidió ningún permiso Ambiental. 
</t>
  </si>
  <si>
    <t>ERM DE ANGOSTURA SEDE CENTRO EDUCATIVO DEPARTAMENTAL RURAL DE ANGOSTURA</t>
  </si>
  <si>
    <t>075 DE AGOSTO 2 DE 2017</t>
  </si>
  <si>
    <t xml:space="preserve">Tramite ambiental solicitado por el contratista. Costo de ejecución de compromisos ambientales: Incluido en el costo indirecto del proyecto. - Autoriza la tala de 5 árboles. </t>
  </si>
  <si>
    <t>4113 - Construcción de edificios no residenciales</t>
  </si>
  <si>
    <t>1139 DE OCTUBRE 11 DE 2017</t>
  </si>
  <si>
    <t>C.E. MARIA AUXILIADORA DE ISLA MONO SEDE ESC RUR MIX MARIA AUXILIADORA DE ISLA MONO</t>
  </si>
  <si>
    <t>2017-2-3-3117</t>
  </si>
  <si>
    <r>
      <rPr>
        <b/>
        <sz val="11"/>
        <color indexed="8"/>
        <rFont val="Calibri"/>
        <family val="2"/>
        <scheme val="minor"/>
      </rPr>
      <t>SOLICITUD EN TRAMITE</t>
    </r>
    <r>
      <rPr>
        <sz val="11"/>
        <color indexed="8"/>
        <rFont val="Calibri"/>
        <family val="2"/>
        <scheme val="minor"/>
      </rPr>
      <t xml:space="preserve">. Tramite ambiental solicitado por el contratista.  </t>
    </r>
    <r>
      <rPr>
        <b/>
        <sz val="11"/>
        <color indexed="8"/>
        <rFont val="Calibri"/>
        <family val="2"/>
        <scheme val="minor"/>
      </rPr>
      <t>Se diligencia la misma fecha de solicitud en el campo de expedición y vencimiento porque aun no  se tienen las definitivas y el sistema las exige para continuar el reporte.</t>
    </r>
  </si>
  <si>
    <t>I.E. INDIG GERARDO CHIRIPUA VALENCIA SEDE ESCOL RUR INDIG SANTA CATALINA (TIO CIRILO)</t>
  </si>
  <si>
    <t>I.E. INDIG GERARDO CHIRIPUA VALENCIA SEDE ESCOL RUR INDIG GUARATACO</t>
  </si>
  <si>
    <t>I.E. INDIG GERARDO CHIRIPUA VALENCIA ESCOL RUR INDIG DE BUENAVISTA</t>
  </si>
  <si>
    <t>No Aplica</t>
  </si>
  <si>
    <r>
      <t xml:space="preserve">Obras de protección de orilla de la margen derecha del canal del dique. </t>
    </r>
    <r>
      <rPr>
        <b/>
        <sz val="11"/>
        <color indexed="8"/>
        <rFont val="Calibri"/>
        <family val="2"/>
        <scheme val="minor"/>
      </rPr>
      <t>Santa Lucía, Atlántico.</t>
    </r>
  </si>
  <si>
    <t>Resolución 490</t>
  </si>
  <si>
    <t>El proyecto no requiere de licencia ambiental. Se atienden las obligacionde de manejo ambiental a través del Plan de Adaptación a la Guía Ambiental PAGA. Se tramitó permiso de Ocupación de Cauce.</t>
  </si>
  <si>
    <r>
      <t>Ejecución de las obras de control de inundación correspondiente al grupo 2 de las obras preventiva en</t>
    </r>
    <r>
      <rPr>
        <b/>
        <sz val="11"/>
        <color indexed="8"/>
        <rFont val="Calibri"/>
        <family val="2"/>
        <scheme val="minor"/>
      </rPr>
      <t xml:space="preserve"> Villa Rosa y Santa Lucia</t>
    </r>
    <r>
      <rPr>
        <sz val="11"/>
        <color indexed="8"/>
        <rFont val="Calibri"/>
        <family val="2"/>
        <scheme val="minor"/>
      </rPr>
      <t>, en el Departamento del Atlántico, en el área de influencia del Canal de Dique.</t>
    </r>
  </si>
  <si>
    <t>Resolución 665</t>
  </si>
  <si>
    <r>
      <t xml:space="preserve">Ejecución de las obras de control de inundación correspondiente al grupo 2 de las obras preventiva en </t>
    </r>
    <r>
      <rPr>
        <b/>
        <sz val="11"/>
        <color indexed="8"/>
        <rFont val="Calibri"/>
        <family val="2"/>
        <scheme val="minor"/>
      </rPr>
      <t>Villa Rosa y Santa Lucia</t>
    </r>
    <r>
      <rPr>
        <sz val="11"/>
        <color indexed="8"/>
        <rFont val="Calibri"/>
        <family val="2"/>
        <scheme val="minor"/>
      </rPr>
      <t>, en el Departamento del Atlántico, en el área de influencia del Canal de Dique.</t>
    </r>
  </si>
  <si>
    <t>Resolución 613</t>
  </si>
  <si>
    <t>El proyecto no requiere de licencia ambiental. Se atienden las obligacionde de manejo ambiental a través del Plan de Adaptación a la Guía Ambiental PAGA. Se tramitó permiso de Aprovechamiento Forestal.</t>
  </si>
  <si>
    <r>
      <t xml:space="preserve">Ejecución de las obras de control de inundación correspondiente al grupo 3 de las obras preventiva en </t>
    </r>
    <r>
      <rPr>
        <b/>
        <sz val="11"/>
        <color indexed="8"/>
        <rFont val="Calibri"/>
        <family val="2"/>
        <scheme val="minor"/>
      </rPr>
      <t>San Estanislao</t>
    </r>
    <r>
      <rPr>
        <sz val="11"/>
        <color indexed="8"/>
        <rFont val="Calibri"/>
        <family val="2"/>
        <scheme val="minor"/>
      </rPr>
      <t xml:space="preserve"> en el Departamento del Bolívar, en el área de influencia del Canal de Dique</t>
    </r>
  </si>
  <si>
    <t>Resolución 650</t>
  </si>
  <si>
    <r>
      <t xml:space="preserve">Ejecución de las obras de control de inundación correspondiente al grupo 10 de las obras preventiva en </t>
    </r>
    <r>
      <rPr>
        <b/>
        <sz val="11"/>
        <color indexed="8"/>
        <rFont val="Calibri"/>
        <family val="2"/>
        <scheme val="minor"/>
      </rPr>
      <t>Soplaviento</t>
    </r>
    <r>
      <rPr>
        <sz val="11"/>
        <color indexed="8"/>
        <rFont val="Calibri"/>
        <family val="2"/>
        <scheme val="minor"/>
      </rPr>
      <t xml:space="preserve"> en el Departamento del Bolivar, en el área de influencia del Canal de Dique.</t>
    </r>
  </si>
  <si>
    <t>Resolución 1834</t>
  </si>
  <si>
    <t>El proyecto no requiere de licencia ambiental. Se atienden las obligacionde de manejo ambiental a través del Plan de Adaptación a la Guía Ambiental PAGA. SE tranitó permiso de Ocupación de Cauce.</t>
  </si>
  <si>
    <t>Resolución 1322</t>
  </si>
  <si>
    <t>El proyecto no requiere de licencia ambiental. Se atienden las obligacionde de manejo ambiental a través del Plan de Adaptación a la Guía Ambiental PAGA.  Se tramitó permiso de Aprovechamiento Forestal.</t>
  </si>
  <si>
    <t>Resolución 1304</t>
  </si>
  <si>
    <t>El proyecto no requiere de licencia ambiental. Se atienden las obligacionde de manejo ambiental a través del Plan de Adaptación a la Guía Ambiental PAGA.  Se tramitó permiso de Concesión de Aguas.</t>
  </si>
  <si>
    <r>
      <t xml:space="preserve">Obras de control de inundación correspondiente al grupo 7 de las obras preventiva en </t>
    </r>
    <r>
      <rPr>
        <b/>
        <sz val="11"/>
        <color indexed="8"/>
        <rFont val="Calibri"/>
        <family val="2"/>
        <scheme val="minor"/>
      </rPr>
      <t>San Cristóbal</t>
    </r>
    <r>
      <rPr>
        <sz val="11"/>
        <color indexed="8"/>
        <rFont val="Calibri"/>
        <family val="2"/>
        <scheme val="minor"/>
      </rPr>
      <t>, Construcción del Dique Nuevo y Relace Dique Existente.</t>
    </r>
  </si>
  <si>
    <t>Resolución 460</t>
  </si>
  <si>
    <t>El proyecto no requiere de licencia ambiental. Se atienden las obligacionde de manejo ambiental a través del Plan de Adaptación a la Guía Ambiental PAGA.  Se tramitó permiso de Aprovechamiento Forestal. Contrato suspendido.</t>
  </si>
  <si>
    <t>Resolución 1584</t>
  </si>
  <si>
    <t>Se atienden las obligacionde de manejo ambiental a través del Plan de Adaptación a la Guía Ambiental PAGA.  Se tramitó permiso de Ocupación de Cauce. En trámite cierre.</t>
  </si>
  <si>
    <t>Resolución 1588</t>
  </si>
  <si>
    <t>Se atienden las obligacionde de manejo ambiental a través del Plan de Adaptación a la Guía Ambiental PAGA.  Se tramitó permiso de Concesión de Aguas. En trámite cierre.</t>
  </si>
  <si>
    <r>
      <t xml:space="preserve">Construcción Obras preventivas para control de inundaciones en los </t>
    </r>
    <r>
      <rPr>
        <b/>
        <sz val="11"/>
        <color indexed="8"/>
        <rFont val="Calibri"/>
        <family val="2"/>
        <scheme val="minor"/>
      </rPr>
      <t xml:space="preserve">puntos críticos </t>
    </r>
    <r>
      <rPr>
        <sz val="11"/>
        <color indexed="8"/>
        <rFont val="Calibri"/>
        <family val="2"/>
        <scheme val="minor"/>
      </rPr>
      <t>en Caño Arenas, Caño Tabaco y Sector de Boquitas en el Tramo Víal Santa Lucía Villa Rosa</t>
    </r>
  </si>
  <si>
    <t>Resolución 749</t>
  </si>
  <si>
    <t>El proyecto no requiere de licencia ambiental. Se atienden las obligacionde de manejo ambiental a través del Plan de Adaptación a la Guía Ambiental PAGA. Se tranitó permiso de Ocupación de Cauce.</t>
  </si>
  <si>
    <r>
      <t xml:space="preserve">Obras Preeventivas par el Control de Inundaciones en elTramo Vial </t>
    </r>
    <r>
      <rPr>
        <b/>
        <sz val="11"/>
        <rFont val="Calibri"/>
        <family val="2"/>
        <scheme val="minor"/>
      </rPr>
      <t>Santa Lucía -Villa Rosa</t>
    </r>
    <r>
      <rPr>
        <sz val="11"/>
        <rFont val="Calibri"/>
        <family val="2"/>
        <scheme val="minor"/>
      </rPr>
      <t>.</t>
    </r>
  </si>
  <si>
    <t>Resolución 175 del 2017</t>
  </si>
  <si>
    <r>
      <t xml:space="preserve">Obras Preeventivas par el Control de Inundaciones en elTramo Vial </t>
    </r>
    <r>
      <rPr>
        <b/>
        <sz val="11"/>
        <color indexed="8"/>
        <rFont val="Calibri"/>
        <family val="2"/>
        <scheme val="minor"/>
      </rPr>
      <t>Santa Lucía -Villa Rosa</t>
    </r>
    <r>
      <rPr>
        <sz val="11"/>
        <color indexed="8"/>
        <rFont val="Calibri"/>
        <family val="2"/>
        <scheme val="minor"/>
      </rPr>
      <t>.</t>
    </r>
  </si>
  <si>
    <t>Resolución 000085</t>
  </si>
  <si>
    <r>
      <t>Obras preventivas para control de inundaciones en Municipios y/o centros Poblados del Grupos C (</t>
    </r>
    <r>
      <rPr>
        <b/>
        <sz val="11"/>
        <color indexed="8"/>
        <rFont val="Calibri"/>
        <family val="2"/>
        <scheme val="minor"/>
      </rPr>
      <t>Mahates, Evitar y Soplaviento</t>
    </r>
    <r>
      <rPr>
        <sz val="11"/>
        <color indexed="8"/>
        <rFont val="Calibri"/>
        <family val="2"/>
        <scheme val="minor"/>
      </rPr>
      <t>).</t>
    </r>
  </si>
  <si>
    <t>Aprovechamiento forestal y ocupación de cauce: Resolución 0015</t>
  </si>
  <si>
    <t>El proyecto no requiere de licencia ambiental. Se atienden las obligacionde de manejo ambiental a través del Plan de Adaptación a la Guía Ambiental PAGA. Se tramitaron permisos de Ocupación de Cauce y Aprovechamiento Forestal.</t>
  </si>
  <si>
    <r>
      <t xml:space="preserve">Obras preventivas para el control de inundaciones  en los Municipios y/o centro spoblados de </t>
    </r>
    <r>
      <rPr>
        <b/>
        <sz val="11"/>
        <color indexed="8"/>
        <rFont val="Calibri"/>
        <family val="2"/>
        <scheme val="minor"/>
      </rPr>
      <t>San Cristobal y Calamar.</t>
    </r>
  </si>
  <si>
    <t xml:space="preserve">Aprovechamiento forestal Res 494/17
</t>
  </si>
  <si>
    <t>Ocupación de cauce Res 672/17</t>
  </si>
  <si>
    <r>
      <t xml:space="preserve">Obras preventivas para el control de inundaciones  en los Municipios y/o centro spoblados de </t>
    </r>
    <r>
      <rPr>
        <b/>
        <sz val="11"/>
        <color indexed="8"/>
        <rFont val="Calibri"/>
        <family val="2"/>
        <scheme val="minor"/>
      </rPr>
      <t>Gambote.</t>
    </r>
  </si>
  <si>
    <t>1280 DEL 31 DE JULIO DE 2017</t>
  </si>
  <si>
    <t>1305 DEL 2 DE AGOSTO DE 2017</t>
  </si>
  <si>
    <r>
      <t xml:space="preserve">Obras preventivas para el control de inundaciones  en los Municipios y/o centro spoblados de </t>
    </r>
    <r>
      <rPr>
        <b/>
        <sz val="11"/>
        <color indexed="8"/>
        <rFont val="Calibri"/>
        <family val="2"/>
        <scheme val="minor"/>
      </rPr>
      <t>Higueretal.</t>
    </r>
  </si>
  <si>
    <t>1357 DEL 9 DE AGOSTO DE 2017</t>
  </si>
  <si>
    <t>1713 DEL 3 DE AGOSTO DE 2017</t>
  </si>
  <si>
    <r>
      <t xml:space="preserve">Obras preventivas para el control de inundaciones  en los Municipios y/o centro spoblados de </t>
    </r>
    <r>
      <rPr>
        <b/>
        <sz val="11"/>
        <color indexed="8"/>
        <rFont val="Calibri"/>
        <family val="2"/>
        <scheme val="minor"/>
      </rPr>
      <t>Las Piedras.</t>
    </r>
  </si>
  <si>
    <t>1052 DEL 21 DE JUNIO DE 2017</t>
  </si>
  <si>
    <t>1014 DE L14 DE JUNIO DE 2017</t>
  </si>
  <si>
    <r>
      <t xml:space="preserve">Obras preventivas para el control de inundaciones  en los Municipios y/o centro spoblados de </t>
    </r>
    <r>
      <rPr>
        <b/>
        <sz val="11"/>
        <color indexed="8"/>
        <rFont val="Calibri"/>
        <family val="2"/>
        <scheme val="minor"/>
      </rPr>
      <t>Manatí - Dique Polonia.</t>
    </r>
  </si>
  <si>
    <t>462 DEL 6 DE JULIO DE 2017</t>
  </si>
  <si>
    <r>
      <t xml:space="preserve">Obras preventivas para el control de inundaciones  en los Municipios y/o centro spoblados de </t>
    </r>
    <r>
      <rPr>
        <b/>
        <sz val="11"/>
        <color indexed="8"/>
        <rFont val="Calibri"/>
        <family val="2"/>
        <scheme val="minor"/>
      </rPr>
      <t>Gamero.</t>
    </r>
  </si>
  <si>
    <t>Resolucion 0803 DEL 15 DE MAYO DE 2017</t>
  </si>
  <si>
    <t xml:space="preserve">Permiso para zona de deposito de material de excavación (ZODME'S). 
</t>
  </si>
  <si>
    <t>Contrato N° 073 de 2015, para la ejecución de las obras de urbanismo de la Fase I y equipamientos del reasentamiento del casco urbano del municipio de Gramalote</t>
  </si>
  <si>
    <t xml:space="preserve">
El permiso lo generó la alcaldia del municipio de Gramalote dependencia  Planeación.  Se indicó que CORPONOR, teniendo en cuenta que el listado desplegable no permitió seleccionar  el ente terriotrial </t>
  </si>
  <si>
    <t xml:space="preserve">Concesión de agua. </t>
  </si>
  <si>
    <t>Se encuentra en trámite de cesión de obligaciones legales de Consorcio Mungui a Consorcio Mongui II.</t>
  </si>
  <si>
    <t>Tala y Poda.</t>
  </si>
  <si>
    <t>Ya se realizó la entrega del informe final y solicitud de cierre de Expediente de la Resolución esta en espera de respuesta de CORPONOR.</t>
  </si>
  <si>
    <t>Ocup Cauce Puente 6.</t>
  </si>
  <si>
    <t xml:space="preserve"> Ya se realizó la entrega del informe final y solicitud de cierre de Expediente de la Resolución  está en espera de respuesta de CORPONOR.</t>
  </si>
  <si>
    <t xml:space="preserve">Ocup Cauce Puente 5. </t>
  </si>
  <si>
    <t xml:space="preserve"> Ya se realizó la entrega del informe final y solicitud de cierre de Expediente de la resolución, esta en espera de respuesta de CORPONOR.</t>
  </si>
  <si>
    <t xml:space="preserve">Ocup Cauce Box Culvert 7. </t>
  </si>
  <si>
    <t>Ya se realizó la entrega del informe final y solicitud de cierre de Expediente de la resolucion, esta en espera de respuesta de CORPONOR.</t>
  </si>
  <si>
    <t>Ocup Box Culvert 5. S</t>
  </si>
  <si>
    <t>Se realizó la solicitud de cierre del expediente debido a que por modificaciones en las actividades constructivas no se hace necesario realizar la construccion del Box culvert.</t>
  </si>
  <si>
    <t xml:space="preserve">Ocup Cauce Box Culvert 3. </t>
  </si>
  <si>
    <t>Ya se realizó la entrega del informe final y solicitud de cierre de Expediente de la resolución, esta en espera de respuesta de CORPONOR.</t>
  </si>
  <si>
    <t>Ocup Cauce Box Culvert 4.</t>
  </si>
  <si>
    <t xml:space="preserve">Ocup Cauce Box Culvert 6. </t>
  </si>
  <si>
    <t xml:space="preserve">Ocup Cauce Box Culvert 2. </t>
  </si>
  <si>
    <t xml:space="preserve">Ocup Cauce Box Culvert 1. </t>
  </si>
  <si>
    <t xml:space="preserve">Ocup de Cauce pantallas 1, 4, 5 y 6. </t>
  </si>
  <si>
    <t>Se encuentra en tramite de cesión de obligaciones legales de Consorcio Mungui a Consorcio Mongui II.</t>
  </si>
  <si>
    <t xml:space="preserve">Ocup Cauce descole de filtros. </t>
  </si>
  <si>
    <t>Ya se realizó la entrega del informe final y solicitud de cierre de Expediente de la resolución esta en espera de respuesta de CORPONOR.</t>
  </si>
  <si>
    <t xml:space="preserve">Ocup Cauce Canal urbano. </t>
  </si>
  <si>
    <t>Ocup Cauce descole de Alcantarillado Pluvial. Y</t>
  </si>
  <si>
    <t>Ocup Cauce descole de Zanja Perimetral.</t>
  </si>
  <si>
    <t xml:space="preserve">Ocup Cauce Box Culvert 8. </t>
  </si>
  <si>
    <t xml:space="preserve"> Ya se realizó la entrega del informe final y solicitud de cierre de Expediente de la resolución esta en espera de respuesta de CORPONOR.</t>
  </si>
  <si>
    <t xml:space="preserve">Ocup de Cauce Box Coulvert 10. </t>
  </si>
  <si>
    <t xml:space="preserve">Ocup de Cauce Box Coulvert 9. </t>
  </si>
  <si>
    <t xml:space="preserve">Ocup de cauce descoles de canales de aguas lluvias Pantallas 1 y 2. </t>
  </si>
  <si>
    <t>Ya se realizó la entrega del informe final y solicitud de cierre de Expediente de la resolucion, está en espera de respuesta de CORPONOR.</t>
  </si>
  <si>
    <t>Permiso de Aprovechamiento Forestal Unico.</t>
  </si>
  <si>
    <t xml:space="preserve"> Ya se realizó la entrega del informe final y solicitud de cierre de Expediente de la resolución, está en espera de respuesta de CORPONOR.</t>
  </si>
  <si>
    <t xml:space="preserve">Ocupacion de Cauces Box Culvert 11. </t>
  </si>
  <si>
    <t>Contrato No 101 de 2017 Fondo de Adaptación – Consorcio Monguí II Ejecución de las obras de urbanismo y de las obras de estabilización geotécnica de la fase final en el nuevo casco urbano del Municipio de Gramalote Norte de Santander</t>
  </si>
  <si>
    <t>Ocupacion de Cauces Box Culvert 11. Se encuentra en evaluacion para el inicio de la construccion del Box Culvert.</t>
  </si>
  <si>
    <t>TRAMITE DE LICENCIAMIENTO AMBIENTAL PARA EL DESARROLLO DE LAS OBRAS CONTRATADAS</t>
  </si>
  <si>
    <t xml:space="preserve">CONSTRUCCIÓN DEL TRAMO I DE LA VÍA (MIRAFLORES - PUENTE CUERVO)  </t>
  </si>
  <si>
    <t>TRANSPORTE</t>
  </si>
  <si>
    <t xml:space="preserve">CONSTRUCCIÓN DE LA VIA DE ACCESO DEFINITIVA AL SITIO DE MIRAFLORES ZONA DONDE SE REUBICARÁ EL CASCO URBANO DEL MUNICIPIO DE GRAMALOTE EN EL DEPARTAMENTO NORTE DE SANTANDER:  Artículo Octavo de la Resolución 643 /2015, la vigencia de la Licencia Ambiental será por la vía util del proyecto, sin embargo se incluyó fecha teniendo en cuenta que el sistema así lo requería.  El % de cumplimiento está dado sobre el tiempo de ejecución de las obras y la implementación del PMA.   
 </t>
  </si>
  <si>
    <t>TRAMITES DE PERMISOS AMBIENTALES REGIONALES PARA EL DESARROLLO DE LAS OBRAS CONTRATADAS</t>
  </si>
  <si>
    <t xml:space="preserve">Aprovechamiento Forestal. El valor se incluye en el presupuesto de la licencia </t>
  </si>
  <si>
    <t>Concesión de aguas superficiales (Quebrada La Caldelera). Concesión otorgada por 18 meses</t>
  </si>
  <si>
    <t xml:space="preserve"> CONSTRUCCIÓN DEL TRAMO II DE LA VÍA (MIRAFLORES - LOURDES)</t>
  </si>
  <si>
    <t xml:space="preserve">Se encuentra en liquidación, falta compensación en la compra de predios está en tramite. Titularlidad  a cargo de la Gobernación </t>
  </si>
  <si>
    <t>CONCESIÓN PARA LA OBRA DE CAPTACIÓN DEL ACUEDUCTO</t>
  </si>
  <si>
    <t>Obras para la construcción de la infraestructura de acueducto y alcantarillado del reasentamiento del municipo de gramalote incluyendo las obras complementarias como PTAR, PTAP, desarenador, tanques de almacenamiento, estructuras de entrega, entre otras, necesarias para el óptimo funcionamiento de los sistemas construidos y la gestión predial necesaria para la construcción.</t>
  </si>
  <si>
    <t>352 DEL 14 MAYO DE 2015</t>
  </si>
  <si>
    <t>OBRAS DE CAPTACIÓN TERMINADAS Y EN FUNCIONAMIENTO</t>
  </si>
  <si>
    <t>350 DEL 14 MAYO DE 2015</t>
  </si>
  <si>
    <t>OBRA DE BOX COULBERT EN LA VIA LA PTAR</t>
  </si>
  <si>
    <t>922 DEL 25 NOVIEMBRE DE 2015</t>
  </si>
  <si>
    <t>VERTIMIENTO DEL COLECTOR ALCANTARILLADO DE GRAMALOTE</t>
  </si>
  <si>
    <t>960 27 NOVIEMBRE DE 2015</t>
  </si>
  <si>
    <t>TALA ZONA DESARENADOR</t>
  </si>
  <si>
    <t>CONSTRUCCION VIA HACIA PTAR</t>
  </si>
  <si>
    <t>CONSTRUCCIÓN VIA HACIA PTAR</t>
  </si>
  <si>
    <t>TALA EN ZONA COLECTOR POZO 15 AL 25</t>
  </si>
  <si>
    <t>TALA VIA PTAR</t>
  </si>
  <si>
    <t>TALA PTAR</t>
  </si>
  <si>
    <t>TALA CONDUCCION PREDIOS 3, 4 Y 4A</t>
  </si>
  <si>
    <t>TALA CONDUCCIÓN PREDIOS 3, 4 Y 4A</t>
  </si>
  <si>
    <t xml:space="preserve">OFICIO CVC 0600-10051-2013 Y CONCEPTO TECNICO 0660-10051-2013 POR LOS CUALES SE APRUEBA EL PROYECTO </t>
  </si>
  <si>
    <t>Efectuar obras de mejoramiento de descarga y proteccion del dique en la Estacion de Bombeo Paso del Comercio, en el Municipio de Santiago de Cali</t>
  </si>
  <si>
    <t>0600-10051-2013</t>
  </si>
  <si>
    <t xml:space="preserve">EL COSTO CORRESPONDE AL VALOR POR APROVECHAMIENTO FORESTAL SEGÚN RESOLUCION 0720 NO 0722-00628 DE 2015. LA FECHA DE VENCIMIENTO DE LA RESOLUCION  SE EXTIENDE HASTA LA EJECUCIÓN Y RECIBO A SATISFACCIÓN DEL ESTABLECIMIENTO DE LA COMPENSACIÓN FORESTAL. </t>
  </si>
  <si>
    <t>No se cuenta con dicho formulario</t>
  </si>
  <si>
    <t>Efectuar obras de mejoramiento hidráulico de la laguna de regulación El Pondaje sur y obras complementarias fase II (Comuna 21)- Permiso ocupación cauce</t>
  </si>
  <si>
    <t xml:space="preserve"> 4133.0.21.1028</t>
  </si>
  <si>
    <t>La vigencia de la resolución es de dos meses a partir de la notificación. El DAGMA notificó al contratista el 9 de diciembre de 2016.</t>
  </si>
  <si>
    <t>Realizar las obras de construcción y reforzamiento tramo de jarillón MI Canal Interceptor sur entre absc. K0+000 a K3+895 y K5+075 a K7+450 y obras complementarias; obras de reforzamiento y reconstrucción de tramo de jarillón MI río Cauca entre absc. K7+450 a K7+850 y obras complementarias; obras de control de erosión marginal MI de río cauca en las absc. K7+500, K8+000 y K10+425.</t>
  </si>
  <si>
    <t>4133.0.21.161</t>
  </si>
  <si>
    <t>La vigencia de la resolución es de tres meses a partir de la notificación. El DAGMA notificó al contratista el 17 de marzo de 2016.
De acuerdo al artículo segundo de la resolución, el costo hace referencia a la compensación ambiental de 50 individuos.</t>
  </si>
  <si>
    <t>Realizar las obras de construcción y reforzamiento de tramo de jarillón MI Canal Interceptor sur entre absc. K0+000 a K3+895 y K5+075 a K7+450 y obras complementarias; obras de reforzamiento y reconstrucción de tramo de jarillón MI río Cauca entre abscisas K7+450 a K7+850 y obras complementarias; obras de control de erosión marginal MI río Cauca en las absc. K7+500, K8+000 y K10+425.</t>
  </si>
  <si>
    <t>Permiso aprovechamiento forestal con la ANLA</t>
  </si>
  <si>
    <t>Realizar las obras de construcción y reforzamiento de tramo de jarillón MI Canal Interceptor sur entre absc. K0+000 a K3+895 y K5+075 a K7+450 y obras complementarias; obras de reforzamiento y reconstrucción de tramo de jarillón MI río Cauca entre absc. K7+450 a K7+850 y obras complementarias; obras de control de erosión marginal MI río Cauca en las abscisas K7+500, K8+000 y K10+425.</t>
  </si>
  <si>
    <t>Modifica la resolución 562</t>
  </si>
  <si>
    <t>Realizar las obras de construcción y reforzamiento de tramo de jarillón MI Canal Interceptor sur entre absc. K0+000 a K3+895 y K5+075 a K7+450 y obras complementarias; obras de reforzamiento y reconstrucción de tramo de jarillón MI río Cauca entre absc. K7+450 a K7+850 y obras complementarias; obras de control de erosión marginal MI del río Cauca en las absc. K7+500, K8+000 y K10+425.</t>
  </si>
  <si>
    <t xml:space="preserve">Permiso Ocupación de cauce </t>
  </si>
  <si>
    <t>OBRAS DE REFORZAMIENTO Y RECONSTRUCCIÓN DEL TRAMO II DEL JARILLÓN DE LA MARGEN IZQUIERDA DEL RIO CAUCA ENTRE ABSCISAS APROXIMADAS K12+775 A K14+125 Y K15+926 A K17+028; ASI COMO LAS OBRAS DE CONTROL DE EROSION Y OBRAS COMPLEMENTARIAS, EN EL MUNICIPIO DE SANTIAGO DE CALI”</t>
  </si>
  <si>
    <t>Aprovechamiento Forestal</t>
  </si>
  <si>
    <t xml:space="preserve">Ocupación de Cauce </t>
  </si>
  <si>
    <t>"Recuperación, construcción y reconstrucción de las áreas afectadas por el fenómeno de la niña 2010- 2011 en la Cuenca hidrográfica del Río Fonce, municipios de Barichara, Charalá, Encino y Ocamonte" celebrado entre el departamento de Santander y Consorcio COMANCO 2015.</t>
  </si>
  <si>
    <t>Actividad principal: 4210 Construcción de carreteras y vías de ferrocarril.
Actividad secundaria: 4220 Construcción de proyectos de servicio público.
Otra actividad 1: 4290 Construcción de otras obras de Ingeniería civil.
Otra actividad 2: 4923 Transporte de carga por carretera.</t>
  </si>
  <si>
    <t xml:space="preserve">Resolución DGL 579 
</t>
  </si>
  <si>
    <t>Permiso de ocupación de cauce permanente, es decir no tiene vencimiento, dado que el sistema no acepta no aplica ni dejarlo en blanco, se coloca los años estimados de vida util del puente, Tramite solicitado por el contratista, cumplimiento establecido conforme al informe de interventoría.</t>
  </si>
  <si>
    <t xml:space="preserve">Resolución DGL 582 
</t>
  </si>
  <si>
    <t>Permiso de Aprovechamiento forestal,  Tramite solicitado por el contratista, cumplimiento establecido conforme al informe de interventoría.</t>
  </si>
  <si>
    <t xml:space="preserve">Resolución DGL 798 </t>
  </si>
  <si>
    <t>Permiso de ocupación de cauce permanente, es decir no tiene vencimiento, dado que el sistema no acepta no aplica ni dejarlo en blanco, se coloca los años estimados de vida util del puente,  Tramite solicitado por el contratista, cumplimiento establecido conforme al informe de interventoría.</t>
  </si>
  <si>
    <t xml:space="preserve">Resolución DGL 801
</t>
  </si>
  <si>
    <t>"Recuperación, construcción y reconstrucción de las áreas afectadas por el fenómeno de la niña 2010- 2011 en la Cuenca hidrográfica del Río Fonce, municipios de Pinchote, Onzaga y San Joaquín" celebrado entre el departamento de Santander y Consorcio RIO FONCE</t>
  </si>
  <si>
    <t>Actividad principal: 4220 Construcción de proyectos de servicio público.
Actividad secundaria: 4112 Construcción de edificios no residenciales.
Otra actividad 1: 7110 Actividades de arquitectura e Ingenieria y otras actividades conexas de consultoria técnica.
Otra actividad 2: 4210 Construcción de carreteras y vías de ferrocarril.</t>
  </si>
  <si>
    <t>Resolución DGL No. 668</t>
  </si>
  <si>
    <t>Permiso de ocupación de cauce temporal,  Tramite solicitado por el contratista, cumplimiento establecido conforme al informe de interventoría.</t>
  </si>
  <si>
    <t>Resolución DGL No. 505</t>
  </si>
  <si>
    <t xml:space="preserve">Permiso de Concesión de aguas superficiales de las corrientes del Rio Chaguacá y Quebrada Panamá,  Tramite solicitado por el contratista, cumplimiento establecido conforme al informe de interventoría. </t>
  </si>
  <si>
    <t xml:space="preserve">Autorización N° 0013-016 </t>
  </si>
  <si>
    <t>Aprovechamiento Forestal de un (1) árbol,  Tramite solicitado por el contratista, cumplimiento establecido conforme al informe de interventoría.</t>
  </si>
  <si>
    <t>Ejecución de las obras previstas en el marco del convenio interadministrativo N° 005-0925-2013 Fondo de Adaptación –CAS, relacionadas con el “deslizamiento en la ladera de la margen derecha del rio pueblo viejo frente al km 21,5 de la vía Coromoro – pueblo viejo; vereda pueblo viejo, municipio de Coromoro, departamento de Santander”</t>
  </si>
  <si>
    <t>Actividad principai: 8130 Actividades de paisajismo y servicios de mantenimtento conexos 
Actividad secundaria: 4290 Construcción de otras obras de Ingeniería civil.
Otra actividad 1: 3811 Recolección de desechos no peligrosos. 
Otra acttvidad 2: 7110 Actividades de arquitectura e Ingenieria y otras actividades conexas de consultoria técnica.</t>
  </si>
  <si>
    <t>Resolución SAO  N° 1036-16</t>
  </si>
  <si>
    <t>Permiso de Concesión de aguas de la corriente hídrica Río Pueblo Viejo,  Tramite solicitado por el contratista, cumplimiento establecido conforme al informe de interventoría.</t>
  </si>
  <si>
    <t>CONEXIÓN VIAL MAGNGUE - YATÍ - LA BODEGA EN EL DEPARTAMENTO DE BOLIVAR</t>
  </si>
  <si>
    <t>LICENCIA AMBIENTAL 0837 DEL 25 DE JULIO DE 2014</t>
  </si>
  <si>
    <t>ESTADO: VIGENTE</t>
  </si>
  <si>
    <t>PERMISO DE APROVECHAMIENTO FORESTAL, RESOLUCION 0490 DEL 06 DE MAYO DE 2016</t>
  </si>
  <si>
    <t xml:space="preserve"> 2016/01/14 </t>
  </si>
  <si>
    <t>PERMISO DE LEVANTAMIENTO TEMPORAL Y PARCIAL DE VEDA, RESOLUCION 1973 DE 2017</t>
  </si>
  <si>
    <t>CONSTRUCCIÓN DE PUENTES VEHICULARES PARA ATENDER PUNTOS CRÍTICOS DE LA CARRETERA MÁLAGA – LOS CUROS EN EL DEPARTAMENTO DE SANTANDER: 1. PUENTE VEHICULAR LA JUDÍA (PR 79+630 Y PR 79+758); 2. PUENTE VEHICULAR SITIO CRÍTICO 43 (PR 29+270 Y PR 30+090); 3. PUENTE VEHICULAR HISGAURA (PR 45 + 630 Y PR 47+110). CONTRATO 285 DE 2013</t>
  </si>
  <si>
    <t>PERMISO AMBIENTAL RES. 00000569</t>
  </si>
  <si>
    <t>PERMISO AMBIENTAL RES. 0361-15</t>
  </si>
  <si>
    <t>PERMISO AMBIENTAL RES. 1155</t>
  </si>
  <si>
    <t>DESMONTE PUENTE QUEBRADA BLANCA UBICADO EN LA VIA DOS Y MEDIO OTANCHE - CHIQUINQUIRA, EN EL DEPARTAMENTO DE BOYACA</t>
  </si>
  <si>
    <t xml:space="preserve">PERMISO AMBIENTAL OCUPACIÓN DE CAUCE RESOLUCION 3959 </t>
  </si>
  <si>
    <t xml:space="preserve"> Permiso de una tala de árboles aislados. Se encuentra en liquidación, falta compensación en la compra de predios está en tramite. Titilariodad a cargo de la Gobernación </t>
  </si>
  <si>
    <t>Mediante radicado 200-34-01-59-7192, se encuentra en proceso el permiso.</t>
  </si>
  <si>
    <t>INSTITUCIÓN EDUCATIVA RURAL PUEBLO BELLO SEDE INSTITUCIÓN EDUCATIVA RURAL PUEBLO BELLO</t>
  </si>
  <si>
    <t>200-34-01.59-7192</t>
  </si>
  <si>
    <t>mariacuellar@fondoadaptacion.gov.co</t>
  </si>
  <si>
    <t>SI</t>
  </si>
  <si>
    <t>REMUNERACIÓN EN SERVICIOS TÉCNICOS</t>
  </si>
  <si>
    <t>EL FONDO ADAPTACIÓN AJUSTÓ EL MENÚ DE TRANSPARENCIA DEL SITIO WEB SEGUN LEY 1712 DE 2014,  DECRETO 103 DE 2015, RESOLUCIÓN 3564 DE 2015 Y EL PLAN DE MEJORAMIENTO GENERADO POR LA OFICINA DE CONTROL INTERNO DE LA ENTIDAD. GRACIAS A ESTOS AJUSTES, SE LLEVA UN REGISTRO DE LAS PUBLICACIONES REALIZADAS EL CUAL SE ENCUENTRA DISPONIBLE EN LA WEB EN LA SECCIÓN DE TRANSPARENCIA.</t>
  </si>
  <si>
    <t>3 FOROS CON LA COMUNIDAD PARA MANTENERLOS INFORMADOS DE LA INTERVENCIÓN CUENTAN CON UNA OFICINA DE ATENCIÓN AL CIUDADANO Y 1 EQUIPO LOCAL DE SEGUIMIENTO -ELS- ENCARGADO DE REPRESENTAR A LA COMUNIDAD Y HACER SEGUIMIENTO. 1 RENDICIÓN DE CUENTAS PRESENCIAL. 2 CORES -COMITES REGIONALES DE SEGUIMIENTO- QUE PROMUVEN LA PARTICIPACIÓN DE ENTES REGIONALES Y LOCALES</t>
  </si>
  <si>
    <t>3 FOROS CON LA COMUNIDAD PARA MANTENERLOS INFORMADOS DE LA INTERVENCIÓN CUENTAN CON UNA OFICINA DE ATENCIÓN AL CIUDADANO Y 1 EQUIPO LOCAL DE SEGUIMIENTO -ELS ENCARGADO DE REPRESENTAR A LA COMUNIDAD Y HACER SEGUIMIENTO. 1 RENDICIÓN DE CUENTAS PRESENCIAL. 2 CORES -COMITES REGIONALES DE SEGUIMIENTO QUE PROMUVEN LA PARTICIPACIÓN DE ENTES REGIONALES Y LOCALES. 1 FERIA DE ATENCIÓN AL CIUDADANO</t>
  </si>
  <si>
    <t>RENDICIÓN DE CUENTAS, OFICINAS DE ATENCIÓN AL CIUDADANO Y FOROS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</si>
</sst>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41" formatCode="_-* #,##0_-;\-* #,##0_-;_-* &quot;-&quot;_-;_-@_-"/>
    <numFmt numFmtId="44" formatCode="_-&quot;$&quot;* #,##0.00_-;\-&quot;$&quot;* #,##0.00_-;_-&quot;$&quot;* &quot;-&quot;??_-;_-@_-"/>
    <numFmt numFmtId="43" formatCode="_-* #,##0.00_-;\-* #,##0.00_-;_-* &quot;-&quot;??_-;_-@_-"/>
    <numFmt numFmtId="164" formatCode="yyyy/mm/dd"/>
    <numFmt numFmtId="165" formatCode="_(* #,##0.00_);_(* \(#,##0.00\);_(* &quot;-&quot;??_);_(@_)"/>
    <numFmt numFmtId="166" formatCode="_-* #,##0\ &quot;€&quot;_-;\-* #,##0\ &quot;€&quot;_-;_-* &quot;-&quot;\ &quot;€&quot;_-;_-@_-"/>
    <numFmt numFmtId="167" formatCode="&quot;$&quot;\ #,##0.00"/>
    <numFmt numFmtId="168" formatCode="yyyy/dd/mm"/>
    <numFmt numFmtId="169" formatCode="_-&quot;$&quot;* #,##0_-;\-&quot;$&quot;* #,##0_-;_-&quot;$&quot;* &quot;-&quot;??_-;_-@_-"/>
    <numFmt numFmtId="170" formatCode="_-&quot;$&quot;* #,##0.0_-;\-&quot;$&quot;* #,##0.0_-;_-&quot;$&quot;* &quot;-&quot;??_-;_-@_-"/>
    <numFmt numFmtId="171" formatCode="&quot;$&quot;#,##0"/>
    <numFmt numFmtId="172" formatCode="_(* #,##0_);_(* \(#,##0\);_(* &quot;-&quot;??_);_(@_)"/>
    <numFmt numFmtId="173" formatCode="yyyy/mm/dd;@"/>
    <numFmt numFmtId="174" formatCode="#,##0_ ;\-#,##0\ "/>
    <numFmt numFmtId="175" formatCode="[$$-240A]#,##0"/>
  </numFmts>
  <fonts count="3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9"/>
      <name val="Calibri"/>
      <family val="2"/>
      <scheme val="minor"/>
    </font>
    <font>
      <sz val="11"/>
      <name val="Calibri"/>
      <family val="2"/>
      <scheme val="minor"/>
    </font>
    <font>
      <b/>
      <sz val="11"/>
      <color indexed="8"/>
      <name val="Calibri"/>
      <family val="2"/>
      <scheme val="minor"/>
    </font>
    <font>
      <b/>
      <sz val="11"/>
      <color indexed="9"/>
      <name val="Calibri"/>
      <family val="2"/>
    </font>
    <font>
      <b/>
      <sz val="11"/>
      <color indexed="8"/>
      <name val="Calibri"/>
      <family val="2"/>
    </font>
    <font>
      <sz val="11"/>
      <color rgb="FF000000"/>
      <name val="Calibri"/>
      <family val="2"/>
      <scheme val="minor"/>
    </font>
    <font>
      <sz val="11"/>
      <color theme="1"/>
      <name val="Arial Narrow"/>
      <family val="2"/>
    </font>
    <font>
      <sz val="8"/>
      <color theme="1"/>
      <name val="Arial Narrow"/>
      <family val="2"/>
    </font>
    <font>
      <sz val="12"/>
      <color rgb="FF000000"/>
      <name val="Arial Narrow"/>
      <family val="2"/>
    </font>
    <font>
      <u/>
      <sz val="11"/>
      <color theme="10"/>
      <name val="Calibri"/>
      <family val="2"/>
      <scheme val="minor"/>
    </font>
    <font>
      <sz val="11"/>
      <color rgb="FF000000"/>
      <name val="Arial Narrow"/>
      <family val="2"/>
    </font>
    <font>
      <sz val="11"/>
      <name val="Calibri"/>
      <family val="2"/>
    </font>
    <font>
      <sz val="11"/>
      <color rgb="FFFF0000"/>
      <name val="Calibri"/>
      <family val="2"/>
      <scheme val="minor"/>
    </font>
    <font>
      <sz val="11"/>
      <color indexed="8"/>
      <name val="Arial"/>
      <family val="2"/>
    </font>
    <font>
      <b/>
      <sz val="9"/>
      <color indexed="81"/>
      <name val="Tahoma"/>
      <family val="2"/>
    </font>
    <font>
      <sz val="9"/>
      <color indexed="81"/>
      <name val="Tahoma"/>
      <family val="2"/>
    </font>
    <font>
      <b/>
      <sz val="11"/>
      <name val="Calibri"/>
      <family val="2"/>
    </font>
    <font>
      <sz val="11"/>
      <color theme="1"/>
      <name val="Arial"/>
      <family val="2"/>
    </font>
    <font>
      <sz val="11"/>
      <color rgb="FF0000CC"/>
      <name val="Calibri"/>
      <family val="2"/>
      <scheme val="minor"/>
    </font>
    <font>
      <sz val="10"/>
      <color theme="1"/>
      <name val="Calibri"/>
      <family val="2"/>
      <scheme val="minor"/>
    </font>
    <font>
      <b/>
      <sz val="12"/>
      <color rgb="FFFF0000"/>
      <name val="Calibri"/>
      <family val="2"/>
      <scheme val="minor"/>
    </font>
    <font>
      <b/>
      <sz val="11"/>
      <name val="Calibri"/>
      <family val="2"/>
      <scheme val="minor"/>
    </font>
  </fonts>
  <fills count="1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4">
    <xf numFmtId="0" fontId="0" fillId="0" borderId="0"/>
    <xf numFmtId="43" fontId="9" fillId="0" borderId="0" applyFont="0" applyFill="0" applyBorder="0" applyAlignment="0" applyProtection="0"/>
    <xf numFmtId="0" fontId="9" fillId="5" borderId="2"/>
    <xf numFmtId="44" fontId="9" fillId="5" borderId="2" applyFont="0" applyFill="0" applyBorder="0" applyAlignment="0" applyProtection="0"/>
    <xf numFmtId="43" fontId="9" fillId="5" borderId="2" applyFont="0" applyFill="0" applyBorder="0" applyAlignment="0" applyProtection="0"/>
    <xf numFmtId="0" fontId="9" fillId="5" borderId="2"/>
    <xf numFmtId="0" fontId="19" fillId="5" borderId="2" applyNumberFormat="0" applyFill="0" applyBorder="0" applyAlignment="0" applyProtection="0"/>
    <xf numFmtId="0" fontId="9" fillId="5" borderId="2"/>
    <xf numFmtId="166" fontId="5" fillId="5" borderId="2"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166" fontId="2" fillId="5" borderId="2" applyFont="0" applyFill="0" applyBorder="0" applyAlignment="0" applyProtection="0"/>
    <xf numFmtId="166" fontId="1" fillId="5" borderId="2" applyFont="0" applyFill="0" applyBorder="0" applyAlignment="0" applyProtection="0"/>
    <xf numFmtId="166" fontId="1" fillId="5" borderId="2" applyFont="0" applyFill="0" applyBorder="0" applyAlignment="0" applyProtection="0"/>
  </cellStyleXfs>
  <cellXfs count="305">
    <xf numFmtId="0" fontId="0" fillId="0" borderId="0" xfId="0"/>
    <xf numFmtId="0" fontId="6"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7" fillId="4" borderId="4" xfId="0" applyNumberFormat="1" applyFont="1" applyFill="1" applyBorder="1" applyAlignment="1">
      <alignment horizontal="center" vertical="center"/>
    </xf>
    <xf numFmtId="0" fontId="8" fillId="6" borderId="3" xfId="0" applyFont="1" applyFill="1" applyBorder="1" applyAlignment="1">
      <alignment vertical="center"/>
    </xf>
    <xf numFmtId="0" fontId="10" fillId="2" borderId="4" xfId="0" applyFont="1" applyFill="1" applyBorder="1" applyAlignment="1">
      <alignment horizontal="center" vertical="center"/>
    </xf>
    <xf numFmtId="0" fontId="0" fillId="0" borderId="4" xfId="0" applyFont="1" applyBorder="1"/>
    <xf numFmtId="0" fontId="0" fillId="4" borderId="4" xfId="0" applyFont="1" applyFill="1" applyBorder="1" applyAlignment="1" applyProtection="1">
      <alignment vertical="center"/>
      <protection locked="0"/>
    </xf>
    <xf numFmtId="0" fontId="0" fillId="3" borderId="4" xfId="0" applyFont="1" applyFill="1" applyBorder="1" applyAlignment="1">
      <alignment horizontal="center" vertical="center"/>
    </xf>
    <xf numFmtId="43" fontId="0" fillId="5" borderId="4" xfId="1" applyFont="1" applyFill="1" applyBorder="1" applyAlignment="1" applyProtection="1">
      <alignment vertical="center"/>
      <protection locked="0"/>
    </xf>
    <xf numFmtId="0" fontId="0" fillId="6" borderId="4" xfId="0" applyFont="1" applyFill="1" applyBorder="1" applyAlignment="1">
      <alignment vertical="center"/>
    </xf>
    <xf numFmtId="164" fontId="11" fillId="5" borderId="4" xfId="0" applyNumberFormat="1" applyFont="1" applyFill="1" applyBorder="1" applyAlignment="1">
      <alignment horizontal="right" vertical="top" wrapText="1"/>
    </xf>
    <xf numFmtId="43" fontId="11" fillId="5" borderId="4" xfId="1" applyFont="1" applyFill="1" applyBorder="1"/>
    <xf numFmtId="0" fontId="12" fillId="6" borderId="4" xfId="0" applyFont="1" applyFill="1" applyBorder="1" applyAlignment="1">
      <alignment vertical="center"/>
    </xf>
    <xf numFmtId="0" fontId="11" fillId="5" borderId="4" xfId="0" applyNumberFormat="1" applyFont="1" applyFill="1" applyBorder="1" applyAlignment="1">
      <alignment horizontal="right"/>
    </xf>
    <xf numFmtId="0" fontId="11" fillId="5" borderId="4" xfId="0" applyFont="1" applyFill="1" applyBorder="1" applyAlignment="1">
      <alignment horizontal="right"/>
    </xf>
    <xf numFmtId="0" fontId="0" fillId="5" borderId="4" xfId="0" applyFont="1" applyFill="1" applyBorder="1" applyAlignment="1">
      <alignment horizontal="right"/>
    </xf>
    <xf numFmtId="43" fontId="11" fillId="5" borderId="4" xfId="1" applyFont="1" applyFill="1" applyBorder="1" applyAlignment="1">
      <alignment wrapText="1"/>
    </xf>
    <xf numFmtId="43" fontId="0" fillId="5" borderId="4" xfId="1" applyFont="1" applyFill="1" applyBorder="1" applyAlignment="1">
      <alignment horizontal="center" vertical="center"/>
    </xf>
    <xf numFmtId="0" fontId="13" fillId="2" borderId="1" xfId="0" applyFont="1" applyFill="1" applyBorder="1" applyAlignment="1">
      <alignment horizontal="center" vertical="center"/>
    </xf>
    <xf numFmtId="43" fontId="0" fillId="4" borderId="3" xfId="1" applyFon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0" fontId="14" fillId="6" borderId="3" xfId="0" applyFont="1" applyFill="1" applyBorder="1" applyAlignment="1">
      <alignment vertical="center"/>
    </xf>
    <xf numFmtId="0" fontId="0" fillId="0" borderId="0" xfId="0" applyFont="1"/>
    <xf numFmtId="0" fontId="0" fillId="5" borderId="3" xfId="0" applyFill="1" applyBorder="1" applyAlignment="1" applyProtection="1">
      <alignment vertical="center"/>
      <protection locked="0"/>
    </xf>
    <xf numFmtId="0" fontId="0" fillId="0" borderId="4" xfId="0" applyBorder="1"/>
    <xf numFmtId="0" fontId="0" fillId="4" borderId="4" xfId="0" applyFont="1" applyFill="1" applyBorder="1" applyAlignment="1" applyProtection="1">
      <alignment horizontal="center" vertical="center" wrapText="1"/>
      <protection locked="0"/>
    </xf>
    <xf numFmtId="49" fontId="0" fillId="4" borderId="4" xfId="0" applyNumberFormat="1" applyFont="1" applyFill="1" applyBorder="1" applyAlignment="1" applyProtection="1">
      <alignment horizontal="center" vertical="center" wrapText="1"/>
      <protection locked="0"/>
    </xf>
    <xf numFmtId="164" fontId="0" fillId="4" borderId="4" xfId="0" applyNumberFormat="1" applyFont="1" applyFill="1" applyBorder="1" applyAlignment="1" applyProtection="1">
      <alignment horizontal="center" vertical="center" wrapText="1"/>
      <protection locked="0"/>
    </xf>
    <xf numFmtId="0" fontId="15" fillId="5"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center" vertical="center" wrapText="1"/>
    </xf>
    <xf numFmtId="3" fontId="16" fillId="0" borderId="4" xfId="0" applyNumberFormat="1" applyFont="1" applyBorder="1" applyAlignment="1">
      <alignment horizontal="center" vertical="center" wrapText="1"/>
    </xf>
    <xf numFmtId="0" fontId="0" fillId="5" borderId="0" xfId="0" applyFill="1"/>
    <xf numFmtId="0" fontId="19" fillId="4" borderId="3" xfId="6" applyFill="1" applyBorder="1" applyAlignment="1" applyProtection="1">
      <alignment vertical="center"/>
      <protection locked="0"/>
    </xf>
    <xf numFmtId="2" fontId="0" fillId="0" borderId="0" xfId="0" applyNumberFormat="1"/>
    <xf numFmtId="2" fontId="6" fillId="2" borderId="1" xfId="0" applyNumberFormat="1" applyFont="1" applyFill="1" applyBorder="1" applyAlignment="1">
      <alignment horizontal="center" vertical="center"/>
    </xf>
    <xf numFmtId="2" fontId="0" fillId="4" borderId="3" xfId="0" applyNumberFormat="1" applyFill="1" applyBorder="1" applyAlignment="1" applyProtection="1">
      <alignment vertical="center"/>
      <protection locked="0"/>
    </xf>
    <xf numFmtId="2" fontId="8" fillId="6" borderId="3" xfId="0" applyNumberFormat="1" applyFont="1" applyFill="1" applyBorder="1" applyAlignment="1">
      <alignment vertical="center"/>
    </xf>
    <xf numFmtId="0" fontId="6" fillId="2" borderId="5" xfId="0" applyFont="1" applyFill="1" applyBorder="1" applyAlignment="1">
      <alignment horizontal="center" vertical="center"/>
    </xf>
    <xf numFmtId="164" fontId="4" fillId="5" borderId="4" xfId="0" applyNumberFormat="1" applyFont="1" applyFill="1" applyBorder="1" applyAlignment="1">
      <alignment horizontal="right" vertical="center" wrapText="1"/>
    </xf>
    <xf numFmtId="0" fontId="6" fillId="2" borderId="1" xfId="0" applyFont="1" applyFill="1" applyBorder="1" applyAlignment="1">
      <alignment horizontal="center" vertical="center"/>
    </xf>
    <xf numFmtId="49"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0" fillId="0" borderId="4" xfId="0" applyNumberFormat="1" applyFont="1" applyBorder="1" applyAlignment="1">
      <alignment horizontal="center" vertical="center"/>
    </xf>
    <xf numFmtId="49" fontId="16" fillId="0" borderId="4" xfId="0" applyNumberFormat="1" applyFont="1" applyBorder="1" applyAlignment="1">
      <alignment horizontal="center" vertical="center" wrapText="1"/>
    </xf>
    <xf numFmtId="0" fontId="3" fillId="7" borderId="4" xfId="0" applyFont="1" applyFill="1" applyBorder="1" applyAlignment="1" applyProtection="1">
      <alignment horizontal="center" vertical="center" wrapText="1"/>
      <protection locked="0"/>
    </xf>
    <xf numFmtId="49" fontId="20" fillId="0" borderId="4" xfId="0" applyNumberFormat="1" applyFont="1" applyBorder="1" applyAlignment="1">
      <alignment horizontal="center" vertical="center" wrapText="1"/>
    </xf>
    <xf numFmtId="2" fontId="0" fillId="4" borderId="4" xfId="0" applyNumberFormat="1" applyFont="1" applyFill="1" applyBorder="1" applyAlignment="1" applyProtection="1">
      <alignment horizontal="center" vertical="center" wrapText="1"/>
      <protection locked="0"/>
    </xf>
    <xf numFmtId="2" fontId="0" fillId="4" borderId="4" xfId="3" applyNumberFormat="1" applyFont="1" applyFill="1" applyBorder="1" applyAlignment="1" applyProtection="1">
      <alignment horizontal="center" vertical="center" wrapText="1"/>
      <protection locked="0"/>
    </xf>
    <xf numFmtId="0" fontId="0" fillId="0" borderId="0" xfId="0"/>
    <xf numFmtId="0" fontId="6" fillId="2" borderId="6" xfId="0" applyFont="1" applyFill="1" applyBorder="1" applyAlignment="1">
      <alignment horizontal="center" vertical="center"/>
    </xf>
    <xf numFmtId="0" fontId="0" fillId="7" borderId="3" xfId="0" applyFill="1" applyBorder="1" applyAlignment="1" applyProtection="1">
      <alignment vertical="center"/>
      <protection locked="0"/>
    </xf>
    <xf numFmtId="0" fontId="0" fillId="3" borderId="2" xfId="0" applyFill="1" applyBorder="1" applyAlignment="1">
      <alignment horizontal="left" vertical="center"/>
    </xf>
    <xf numFmtId="167" fontId="0" fillId="4" borderId="3" xfId="0" applyNumberFormat="1" applyFill="1" applyBorder="1" applyAlignment="1" applyProtection="1">
      <alignment vertical="center"/>
      <protection locked="0"/>
    </xf>
    <xf numFmtId="0" fontId="0" fillId="0" borderId="0" xfId="0"/>
    <xf numFmtId="164" fontId="0" fillId="5" borderId="3" xfId="0" applyNumberForma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11" fillId="5" borderId="3" xfId="0" applyFont="1" applyFill="1" applyBorder="1" applyAlignment="1" applyProtection="1">
      <alignment vertical="center"/>
      <protection locked="0"/>
    </xf>
    <xf numFmtId="0" fontId="21" fillId="7" borderId="8" xfId="0" applyFont="1" applyFill="1" applyBorder="1" applyAlignment="1">
      <alignment vertical="center" wrapText="1"/>
    </xf>
    <xf numFmtId="0" fontId="23" fillId="10" borderId="0" xfId="0" applyFont="1" applyFill="1" applyAlignment="1">
      <alignment horizontal="justify" vertical="center"/>
    </xf>
    <xf numFmtId="0" fontId="9" fillId="4" borderId="3" xfId="5" applyFill="1" applyBorder="1" applyAlignment="1" applyProtection="1">
      <alignment vertical="center"/>
      <protection locked="0"/>
    </xf>
    <xf numFmtId="0" fontId="9" fillId="4" borderId="3" xfId="5" applyFill="1" applyBorder="1" applyAlignment="1" applyProtection="1">
      <alignment horizontal="justify" vertical="center"/>
      <protection locked="0"/>
    </xf>
    <xf numFmtId="0" fontId="9" fillId="4" borderId="3" xfId="5" applyFill="1" applyBorder="1" applyAlignment="1" applyProtection="1">
      <alignment horizontal="justify" vertical="center" wrapText="1"/>
      <protection locked="0"/>
    </xf>
    <xf numFmtId="0" fontId="9" fillId="4" borderId="3" xfId="5" applyFill="1" applyBorder="1" applyAlignment="1" applyProtection="1">
      <alignment vertical="center" wrapText="1"/>
      <protection locked="0"/>
    </xf>
    <xf numFmtId="168" fontId="9" fillId="4" borderId="3" xfId="5" applyNumberFormat="1" applyFill="1" applyBorder="1" applyAlignment="1" applyProtection="1">
      <alignment horizontal="center" vertical="center"/>
      <protection locked="0"/>
    </xf>
    <xf numFmtId="6" fontId="9" fillId="4" borderId="3" xfId="5" applyNumberFormat="1" applyFill="1" applyBorder="1" applyAlignment="1" applyProtection="1">
      <alignment horizontal="center" vertical="center"/>
      <protection locked="0"/>
    </xf>
    <xf numFmtId="0" fontId="9" fillId="4" borderId="3" xfId="5" applyFill="1" applyBorder="1" applyAlignment="1" applyProtection="1">
      <alignment horizontal="center" vertical="center"/>
      <protection locked="0"/>
    </xf>
    <xf numFmtId="0" fontId="0" fillId="4" borderId="3" xfId="5" applyFont="1" applyFill="1" applyBorder="1" applyAlignment="1" applyProtection="1">
      <alignment horizontal="justify" vertical="center"/>
      <protection locked="0"/>
    </xf>
    <xf numFmtId="164" fontId="9" fillId="4" borderId="3" xfId="5" applyNumberFormat="1" applyFill="1" applyBorder="1" applyAlignment="1" applyProtection="1">
      <alignment horizontal="justify" vertical="center"/>
      <protection locked="0"/>
    </xf>
    <xf numFmtId="6" fontId="9" fillId="5" borderId="3" xfId="5" applyNumberFormat="1" applyFill="1" applyBorder="1" applyAlignment="1" applyProtection="1">
      <alignment horizontal="center" vertical="center"/>
      <protection locked="0"/>
    </xf>
    <xf numFmtId="0" fontId="26" fillId="7" borderId="8" xfId="0" applyFont="1" applyFill="1" applyBorder="1" applyAlignment="1">
      <alignment vertical="center"/>
    </xf>
    <xf numFmtId="0" fontId="0" fillId="7" borderId="7" xfId="0" applyFont="1" applyFill="1" applyBorder="1" applyAlignment="1" applyProtection="1">
      <alignment horizontal="center" vertical="center"/>
      <protection locked="0"/>
    </xf>
    <xf numFmtId="0" fontId="0" fillId="7" borderId="8" xfId="0" applyFont="1" applyFill="1" applyBorder="1" applyAlignment="1" applyProtection="1">
      <alignment vertical="center" wrapText="1"/>
      <protection locked="0"/>
    </xf>
    <xf numFmtId="0" fontId="0" fillId="7" borderId="7" xfId="0" applyFont="1" applyFill="1" applyBorder="1" applyAlignment="1" applyProtection="1">
      <alignment horizontal="center" vertical="center" wrapText="1"/>
      <protection locked="0"/>
    </xf>
    <xf numFmtId="164" fontId="0" fillId="7" borderId="7" xfId="0" applyNumberFormat="1" applyFont="1" applyFill="1" applyBorder="1" applyAlignment="1" applyProtection="1">
      <alignment horizontal="center" vertical="center" wrapText="1"/>
      <protection locked="0"/>
    </xf>
    <xf numFmtId="169" fontId="0" fillId="7" borderId="7" xfId="3" applyNumberFormat="1" applyFont="1" applyFill="1" applyBorder="1" applyAlignment="1" applyProtection="1">
      <alignment horizontal="center" vertical="center"/>
      <protection locked="0"/>
    </xf>
    <xf numFmtId="169" fontId="0" fillId="7" borderId="7" xfId="3" applyNumberFormat="1" applyFont="1" applyFill="1" applyBorder="1" applyAlignment="1" applyProtection="1">
      <alignment horizontal="center" vertical="center" wrapText="1"/>
      <protection locked="0"/>
    </xf>
    <xf numFmtId="9" fontId="0" fillId="7" borderId="7" xfId="0" applyNumberFormat="1" applyFont="1" applyFill="1" applyBorder="1" applyAlignment="1" applyProtection="1">
      <alignment horizontal="center" vertical="center" wrapText="1"/>
      <protection locked="0"/>
    </xf>
    <xf numFmtId="0" fontId="27" fillId="7" borderId="7" xfId="0" applyFont="1" applyFill="1" applyBorder="1" applyAlignment="1">
      <alignment vertical="center" wrapText="1"/>
    </xf>
    <xf numFmtId="9" fontId="0" fillId="4" borderId="3" xfId="0" applyNumberFormat="1" applyFill="1" applyBorder="1" applyAlignment="1" applyProtection="1">
      <alignment vertical="center"/>
      <protection locked="0"/>
    </xf>
    <xf numFmtId="41" fontId="11" fillId="4" borderId="3" xfId="10" applyFont="1" applyFill="1" applyBorder="1" applyAlignment="1" applyProtection="1">
      <alignment vertical="center"/>
      <protection locked="0"/>
    </xf>
    <xf numFmtId="9" fontId="9" fillId="4" borderId="3" xfId="9" applyFont="1" applyFill="1" applyBorder="1" applyAlignment="1" applyProtection="1">
      <alignment horizontal="center" vertical="center"/>
      <protection locked="0"/>
    </xf>
    <xf numFmtId="9" fontId="0" fillId="5" borderId="3" xfId="0" applyNumberFormat="1" applyFill="1" applyBorder="1" applyAlignment="1" applyProtection="1">
      <alignment vertical="center"/>
      <protection locked="0"/>
    </xf>
    <xf numFmtId="41" fontId="0" fillId="5" borderId="3" xfId="10" applyFont="1" applyFill="1" applyBorder="1" applyAlignment="1" applyProtection="1">
      <alignment vertical="center"/>
      <protection locked="0"/>
    </xf>
    <xf numFmtId="41" fontId="11" fillId="5" borderId="3" xfId="10" applyFont="1" applyFill="1" applyBorder="1" applyAlignment="1" applyProtection="1">
      <alignment vertical="center"/>
      <protection locked="0"/>
    </xf>
    <xf numFmtId="9" fontId="9" fillId="5" borderId="3" xfId="9" applyFont="1" applyFill="1" applyBorder="1" applyAlignment="1" applyProtection="1">
      <alignment horizontal="center" vertical="center"/>
      <protection locked="0"/>
    </xf>
    <xf numFmtId="41" fontId="0" fillId="4" borderId="3" xfId="10" applyFont="1" applyFill="1" applyBorder="1" applyAlignment="1" applyProtection="1">
      <alignment vertical="center"/>
      <protection locked="0"/>
    </xf>
    <xf numFmtId="9" fontId="11" fillId="4" borderId="3" xfId="0" applyNumberFormat="1" applyFont="1" applyFill="1" applyBorder="1" applyAlignment="1" applyProtection="1">
      <alignment vertical="center"/>
      <protection locked="0"/>
    </xf>
    <xf numFmtId="9" fontId="11" fillId="5" borderId="3" xfId="9" applyFont="1" applyFill="1" applyBorder="1" applyAlignment="1" applyProtection="1">
      <alignment horizontal="center" vertical="center"/>
      <protection locked="0"/>
    </xf>
    <xf numFmtId="41" fontId="28" fillId="4" borderId="3" xfId="10" applyFont="1" applyFill="1" applyBorder="1" applyAlignment="1" applyProtection="1">
      <alignment vertical="center"/>
      <protection locked="0"/>
    </xf>
    <xf numFmtId="0" fontId="12" fillId="4" borderId="3" xfId="0" applyFont="1" applyFill="1" applyBorder="1" applyAlignment="1" applyProtection="1">
      <alignment vertical="center"/>
      <protection locked="0"/>
    </xf>
    <xf numFmtId="9" fontId="11" fillId="4" borderId="3" xfId="9" applyFont="1" applyFill="1" applyBorder="1" applyAlignment="1" applyProtection="1">
      <alignment horizontal="center" vertical="center"/>
      <protection locked="0"/>
    </xf>
    <xf numFmtId="10" fontId="9" fillId="4" borderId="3" xfId="9" applyNumberFormat="1" applyFont="1" applyFill="1" applyBorder="1" applyAlignment="1" applyProtection="1">
      <alignment horizontal="center" vertical="center"/>
      <protection locked="0"/>
    </xf>
    <xf numFmtId="0" fontId="0" fillId="4" borderId="3" xfId="0" applyFont="1" applyFill="1" applyBorder="1" applyAlignment="1" applyProtection="1">
      <alignment horizontal="left" vertical="center"/>
      <protection locked="0"/>
    </xf>
    <xf numFmtId="0" fontId="0" fillId="0" borderId="3" xfId="0" applyBorder="1"/>
    <xf numFmtId="9" fontId="0" fillId="0" borderId="3" xfId="9" applyFont="1" applyBorder="1" applyAlignment="1">
      <alignment horizontal="center"/>
    </xf>
    <xf numFmtId="9" fontId="0" fillId="0" borderId="3" xfId="9" applyFont="1" applyBorder="1"/>
    <xf numFmtId="0" fontId="0" fillId="0" borderId="3" xfId="0" applyBorder="1" applyAlignment="1">
      <alignment horizontal="right"/>
    </xf>
    <xf numFmtId="0" fontId="0" fillId="0" borderId="3" xfId="0" applyBorder="1" applyAlignment="1"/>
    <xf numFmtId="0" fontId="0" fillId="0" borderId="0" xfId="0" applyFont="1" applyAlignment="1">
      <alignment horizontal="left"/>
    </xf>
    <xf numFmtId="9" fontId="0" fillId="0" borderId="3" xfId="0" applyNumberFormat="1" applyBorder="1"/>
    <xf numFmtId="10" fontId="0" fillId="0" borderId="3" xfId="9" applyNumberFormat="1" applyFont="1" applyBorder="1" applyAlignment="1">
      <alignment horizontal="center"/>
    </xf>
    <xf numFmtId="0" fontId="0" fillId="5" borderId="3" xfId="0" applyFill="1" applyBorder="1"/>
    <xf numFmtId="172" fontId="0" fillId="4" borderId="3" xfId="4" applyNumberFormat="1" applyFont="1" applyFill="1" applyBorder="1" applyAlignment="1" applyProtection="1">
      <alignment vertical="center"/>
      <protection locked="0"/>
    </xf>
    <xf numFmtId="172" fontId="0" fillId="5" borderId="3" xfId="4" applyNumberFormat="1" applyFont="1" applyFill="1" applyBorder="1" applyAlignment="1" applyProtection="1">
      <alignment vertical="center"/>
      <protection locked="0"/>
    </xf>
    <xf numFmtId="0" fontId="0" fillId="0" borderId="0" xfId="0"/>
    <xf numFmtId="0" fontId="6" fillId="2" borderId="9" xfId="0" applyFont="1" applyFill="1" applyBorder="1" applyAlignment="1">
      <alignment horizontal="center" vertical="center"/>
    </xf>
    <xf numFmtId="0" fontId="0" fillId="0" borderId="0" xfId="0" applyAlignment="1">
      <alignment vertical="center"/>
    </xf>
    <xf numFmtId="0" fontId="0" fillId="4" borderId="3" xfId="0" applyFill="1" applyBorder="1" applyAlignment="1" applyProtection="1">
      <alignment vertical="center" wrapText="1"/>
      <protection locked="0"/>
    </xf>
    <xf numFmtId="175" fontId="0" fillId="4" borderId="3" xfId="0" applyNumberFormat="1" applyFill="1" applyBorder="1" applyAlignment="1" applyProtection="1">
      <alignment vertical="center"/>
      <protection locked="0"/>
    </xf>
    <xf numFmtId="3" fontId="22" fillId="12" borderId="3" xfId="0" applyNumberFormat="1" applyFont="1" applyFill="1" applyBorder="1" applyAlignment="1" applyProtection="1">
      <alignment vertical="center"/>
      <protection locked="0"/>
    </xf>
    <xf numFmtId="0" fontId="22" fillId="13" borderId="3" xfId="0" applyFont="1" applyFill="1" applyBorder="1" applyAlignment="1" applyProtection="1">
      <alignment vertical="center"/>
      <protection locked="0"/>
    </xf>
    <xf numFmtId="0" fontId="11" fillId="4" borderId="3" xfId="0" applyFont="1" applyFill="1" applyBorder="1" applyAlignment="1" applyProtection="1">
      <alignment vertical="center" wrapText="1"/>
      <protection locked="0"/>
    </xf>
    <xf numFmtId="3" fontId="30" fillId="12" borderId="10" xfId="0" applyNumberFormat="1" applyFont="1" applyFill="1" applyBorder="1" applyAlignment="1" applyProtection="1">
      <alignment vertical="center"/>
      <protection locked="0"/>
    </xf>
    <xf numFmtId="0" fontId="30" fillId="14" borderId="10" xfId="0" applyFont="1" applyFill="1" applyBorder="1" applyAlignment="1" applyProtection="1">
      <alignment vertical="center"/>
      <protection locked="0"/>
    </xf>
    <xf numFmtId="3" fontId="30" fillId="12" borderId="11" xfId="0" applyNumberFormat="1" applyFont="1" applyFill="1" applyBorder="1" applyAlignment="1" applyProtection="1">
      <alignment vertical="center"/>
      <protection locked="0"/>
    </xf>
    <xf numFmtId="0" fontId="30" fillId="14" borderId="11" xfId="0" applyFont="1" applyFill="1" applyBorder="1" applyAlignment="1" applyProtection="1">
      <alignment vertical="center"/>
      <protection locked="0"/>
    </xf>
    <xf numFmtId="0" fontId="0" fillId="5" borderId="3" xfId="0" applyFill="1" applyBorder="1" applyAlignment="1" applyProtection="1">
      <alignment vertical="center" wrapText="1"/>
      <protection locked="0"/>
    </xf>
    <xf numFmtId="175" fontId="0" fillId="5" borderId="3" xfId="0" applyNumberFormat="1" applyFill="1" applyBorder="1" applyAlignment="1" applyProtection="1">
      <alignment vertical="center"/>
      <protection locked="0"/>
    </xf>
    <xf numFmtId="0" fontId="11" fillId="5" borderId="3" xfId="0" applyFont="1" applyFill="1" applyBorder="1" applyAlignment="1" applyProtection="1">
      <alignment vertical="center" wrapText="1"/>
      <protection locked="0"/>
    </xf>
    <xf numFmtId="164" fontId="11" fillId="4" borderId="3" xfId="0" applyNumberFormat="1" applyFont="1" applyFill="1" applyBorder="1" applyAlignment="1" applyProtection="1">
      <alignment vertical="center"/>
      <protection locked="0"/>
    </xf>
    <xf numFmtId="175" fontId="11" fillId="4" borderId="3" xfId="0" applyNumberFormat="1" applyFont="1" applyFill="1" applyBorder="1" applyAlignment="1" applyProtection="1">
      <alignment vertical="center"/>
      <protection locked="0"/>
    </xf>
    <xf numFmtId="3" fontId="11" fillId="12" borderId="3" xfId="0" applyNumberFormat="1" applyFont="1" applyFill="1" applyBorder="1" applyAlignment="1" applyProtection="1">
      <alignment vertical="center"/>
      <protection locked="0"/>
    </xf>
    <xf numFmtId="0" fontId="11" fillId="13" borderId="3" xfId="0" applyFont="1" applyFill="1" applyBorder="1" applyAlignment="1" applyProtection="1">
      <alignment vertical="center"/>
      <protection locked="0"/>
    </xf>
    <xf numFmtId="164" fontId="11" fillId="5" borderId="3" xfId="0" applyNumberFormat="1" applyFont="1" applyFill="1" applyBorder="1" applyAlignment="1" applyProtection="1">
      <alignment vertical="center" wrapText="1"/>
      <protection locked="0"/>
    </xf>
    <xf numFmtId="0" fontId="0" fillId="7" borderId="12" xfId="0" applyFill="1" applyBorder="1" applyAlignment="1" applyProtection="1">
      <alignment vertical="center" wrapText="1"/>
      <protection locked="0"/>
    </xf>
    <xf numFmtId="0" fontId="0" fillId="7" borderId="12" xfId="0" applyFill="1" applyBorder="1" applyAlignment="1" applyProtection="1">
      <alignment horizontal="center" vertical="center" wrapText="1"/>
      <protection locked="0"/>
    </xf>
    <xf numFmtId="0" fontId="0" fillId="4" borderId="12" xfId="0" applyFill="1" applyBorder="1" applyAlignment="1" applyProtection="1">
      <alignment vertical="center" wrapText="1"/>
      <protection locked="0"/>
    </xf>
    <xf numFmtId="0" fontId="0" fillId="7" borderId="12" xfId="0" applyFill="1" applyBorder="1" applyAlignment="1">
      <alignment horizontal="center" vertical="center"/>
    </xf>
    <xf numFmtId="164" fontId="0" fillId="7" borderId="12" xfId="0" applyNumberFormat="1" applyFill="1" applyBorder="1" applyAlignment="1" applyProtection="1">
      <alignment horizontal="center" vertical="center"/>
      <protection locked="0"/>
    </xf>
    <xf numFmtId="164" fontId="0" fillId="7" borderId="12" xfId="0" applyNumberFormat="1" applyFill="1" applyBorder="1" applyAlignment="1" applyProtection="1">
      <alignment horizontal="center" vertical="center" wrapText="1"/>
      <protection locked="0"/>
    </xf>
    <xf numFmtId="2" fontId="0" fillId="7" borderId="12" xfId="3" applyNumberFormat="1" applyFont="1" applyFill="1" applyBorder="1" applyAlignment="1">
      <alignment vertical="center"/>
    </xf>
    <xf numFmtId="0" fontId="0" fillId="7" borderId="12" xfId="0" applyFill="1" applyBorder="1" applyAlignment="1" applyProtection="1">
      <alignment vertical="center"/>
      <protection locked="0"/>
    </xf>
    <xf numFmtId="2" fontId="0" fillId="7" borderId="12" xfId="3" applyNumberFormat="1" applyFont="1" applyFill="1" applyBorder="1" applyAlignment="1" applyProtection="1">
      <alignment vertical="center" wrapText="1"/>
      <protection locked="0"/>
    </xf>
    <xf numFmtId="2" fontId="0" fillId="7" borderId="12" xfId="3" applyNumberFormat="1" applyFont="1" applyFill="1" applyBorder="1" applyAlignment="1" applyProtection="1">
      <alignment horizontal="center" vertical="center" wrapText="1"/>
      <protection locked="0"/>
    </xf>
    <xf numFmtId="0" fontId="9" fillId="7" borderId="12" xfId="2" applyFill="1" applyBorder="1" applyAlignment="1" applyProtection="1">
      <alignment vertical="center"/>
      <protection locked="0"/>
    </xf>
    <xf numFmtId="0" fontId="21" fillId="7" borderId="13" xfId="0" applyFont="1" applyFill="1" applyBorder="1" applyAlignment="1">
      <alignment vertical="center" wrapText="1"/>
    </xf>
    <xf numFmtId="0" fontId="9" fillId="7" borderId="12" xfId="2" applyFill="1" applyBorder="1" applyAlignment="1" applyProtection="1">
      <alignment vertical="center" wrapText="1"/>
      <protection locked="0"/>
    </xf>
    <xf numFmtId="0" fontId="0" fillId="7" borderId="12" xfId="0" applyFont="1" applyFill="1" applyBorder="1" applyAlignment="1">
      <alignment vertical="center"/>
    </xf>
    <xf numFmtId="0" fontId="9" fillId="7" borderId="12" xfId="2" applyFill="1" applyBorder="1" applyAlignment="1" applyProtection="1">
      <alignment horizontal="center" vertical="center"/>
      <protection locked="0"/>
    </xf>
    <xf numFmtId="0" fontId="9" fillId="7" borderId="12" xfId="2" applyFill="1" applyBorder="1" applyAlignment="1" applyProtection="1">
      <alignment horizontal="center" vertical="center" wrapText="1"/>
      <protection locked="0"/>
    </xf>
    <xf numFmtId="164" fontId="9" fillId="7" borderId="12" xfId="2" applyNumberFormat="1" applyFill="1" applyBorder="1" applyAlignment="1" applyProtection="1">
      <alignment vertical="center"/>
      <protection locked="0"/>
    </xf>
    <xf numFmtId="164" fontId="9" fillId="7" borderId="12" xfId="2" applyNumberFormat="1" applyFill="1" applyBorder="1" applyAlignment="1" applyProtection="1">
      <alignment horizontal="center" vertical="center"/>
      <protection locked="0"/>
    </xf>
    <xf numFmtId="164" fontId="9" fillId="7" borderId="12" xfId="2" applyNumberFormat="1" applyFill="1" applyBorder="1" applyAlignment="1" applyProtection="1">
      <alignment horizontal="center" vertical="center" wrapText="1"/>
      <protection locked="0"/>
    </xf>
    <xf numFmtId="2" fontId="0" fillId="7" borderId="12" xfId="3" applyNumberFormat="1" applyFont="1" applyFill="1" applyBorder="1" applyAlignment="1" applyProtection="1">
      <alignment vertical="center"/>
      <protection locked="0"/>
    </xf>
    <xf numFmtId="2" fontId="9" fillId="7" borderId="12" xfId="2" applyNumberFormat="1" applyFill="1" applyBorder="1" applyAlignment="1" applyProtection="1">
      <alignment vertical="center"/>
      <protection locked="0"/>
    </xf>
    <xf numFmtId="2" fontId="0" fillId="7" borderId="12" xfId="4" applyNumberFormat="1" applyFont="1" applyFill="1" applyBorder="1"/>
    <xf numFmtId="9" fontId="0" fillId="7" borderId="12" xfId="0" applyNumberFormat="1" applyFill="1" applyBorder="1" applyAlignment="1">
      <alignment horizontal="center" vertical="center"/>
    </xf>
    <xf numFmtId="0" fontId="9" fillId="7" borderId="8" xfId="2" applyFill="1" applyBorder="1" applyAlignment="1" applyProtection="1">
      <alignment vertical="center"/>
      <protection locked="0"/>
    </xf>
    <xf numFmtId="0" fontId="11" fillId="7" borderId="8" xfId="2" applyFont="1" applyFill="1" applyBorder="1" applyAlignment="1" applyProtection="1">
      <alignment vertical="center" wrapText="1"/>
      <protection locked="0"/>
    </xf>
    <xf numFmtId="0" fontId="0" fillId="7" borderId="8" xfId="0" applyFont="1" applyFill="1" applyBorder="1" applyAlignment="1">
      <alignment vertical="center"/>
    </xf>
    <xf numFmtId="0" fontId="9" fillId="7" borderId="8" xfId="2" applyFill="1" applyBorder="1" applyAlignment="1" applyProtection="1">
      <alignment horizontal="center" vertical="center"/>
      <protection locked="0"/>
    </xf>
    <xf numFmtId="0" fontId="9" fillId="7" borderId="8" xfId="2" applyFill="1" applyBorder="1" applyAlignment="1" applyProtection="1">
      <alignment vertical="center" wrapText="1"/>
      <protection locked="0"/>
    </xf>
    <xf numFmtId="0" fontId="9" fillId="7" borderId="8" xfId="2" applyFill="1" applyBorder="1" applyAlignment="1" applyProtection="1">
      <alignment horizontal="center" vertical="center" wrapText="1"/>
      <protection locked="0"/>
    </xf>
    <xf numFmtId="164" fontId="9" fillId="7" borderId="8" xfId="2" applyNumberFormat="1" applyFill="1" applyBorder="1" applyAlignment="1" applyProtection="1">
      <alignment vertical="center"/>
      <protection locked="0"/>
    </xf>
    <xf numFmtId="164" fontId="9" fillId="7" borderId="8" xfId="2" applyNumberFormat="1" applyFill="1" applyBorder="1" applyAlignment="1" applyProtection="1">
      <alignment horizontal="center" vertical="center"/>
      <protection locked="0"/>
    </xf>
    <xf numFmtId="164" fontId="9" fillId="7" borderId="8" xfId="2" applyNumberFormat="1" applyFill="1" applyBorder="1" applyAlignment="1" applyProtection="1">
      <alignment horizontal="center" vertical="center" wrapText="1"/>
      <protection locked="0"/>
    </xf>
    <xf numFmtId="2" fontId="9" fillId="7" borderId="8" xfId="2" applyNumberFormat="1" applyFill="1" applyBorder="1" applyAlignment="1" applyProtection="1">
      <alignment vertical="center"/>
      <protection locked="0"/>
    </xf>
    <xf numFmtId="9" fontId="0" fillId="7" borderId="8" xfId="0" applyNumberFormat="1" applyFill="1" applyBorder="1" applyAlignment="1">
      <alignment horizontal="center" vertical="center"/>
    </xf>
    <xf numFmtId="0" fontId="0" fillId="7" borderId="8" xfId="2" applyFont="1" applyFill="1" applyBorder="1" applyAlignment="1" applyProtection="1">
      <alignment vertical="center" wrapText="1"/>
      <protection locked="0"/>
    </xf>
    <xf numFmtId="0" fontId="0" fillId="7" borderId="12" xfId="0" applyFill="1" applyBorder="1" applyAlignment="1" applyProtection="1">
      <alignment horizontal="center" vertical="center"/>
      <protection locked="0"/>
    </xf>
    <xf numFmtId="164" fontId="9" fillId="7" borderId="12" xfId="5" applyNumberFormat="1" applyFill="1" applyBorder="1" applyAlignment="1" applyProtection="1">
      <alignment vertical="center" wrapText="1"/>
      <protection locked="0"/>
    </xf>
    <xf numFmtId="2" fontId="0" fillId="7" borderId="12" xfId="0" applyNumberFormat="1" applyFill="1" applyBorder="1" applyAlignment="1" applyProtection="1">
      <alignment vertical="center"/>
      <protection locked="0"/>
    </xf>
    <xf numFmtId="0" fontId="0" fillId="7" borderId="11" xfId="0" applyFill="1" applyBorder="1" applyAlignment="1" applyProtection="1">
      <alignment vertical="center"/>
      <protection locked="0"/>
    </xf>
    <xf numFmtId="0" fontId="0" fillId="7" borderId="14" xfId="0" applyFill="1" applyBorder="1" applyAlignment="1" applyProtection="1">
      <alignment vertical="center" wrapText="1"/>
      <protection locked="0"/>
    </xf>
    <xf numFmtId="0" fontId="0" fillId="7" borderId="14" xfId="0" applyFill="1" applyBorder="1" applyAlignment="1">
      <alignment horizontal="center" vertical="center"/>
    </xf>
    <xf numFmtId="0" fontId="0" fillId="7" borderId="14" xfId="0" applyFill="1" applyBorder="1" applyAlignment="1" applyProtection="1">
      <alignment vertical="center"/>
      <protection locked="0"/>
    </xf>
    <xf numFmtId="164" fontId="0" fillId="7" borderId="14" xfId="0" applyNumberFormat="1" applyFill="1" applyBorder="1" applyAlignment="1" applyProtection="1">
      <alignment vertical="center"/>
      <protection locked="0"/>
    </xf>
    <xf numFmtId="2" fontId="0" fillId="7" borderId="14" xfId="3" applyNumberFormat="1" applyFont="1" applyFill="1" applyBorder="1" applyAlignment="1" applyProtection="1">
      <alignment vertical="center"/>
      <protection locked="0"/>
    </xf>
    <xf numFmtId="2" fontId="0" fillId="7" borderId="14" xfId="3" applyNumberFormat="1" applyFont="1"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164" fontId="0" fillId="7" borderId="12" xfId="0" applyNumberFormat="1" applyFill="1" applyBorder="1" applyAlignment="1" applyProtection="1">
      <alignment vertical="center"/>
      <protection locked="0"/>
    </xf>
    <xf numFmtId="2" fontId="0" fillId="7" borderId="12" xfId="3" applyNumberFormat="1" applyFont="1" applyFill="1" applyBorder="1" applyAlignment="1" applyProtection="1">
      <alignment horizontal="center" vertical="center"/>
      <protection locked="0"/>
    </xf>
    <xf numFmtId="0" fontId="0" fillId="9" borderId="12" xfId="0" applyFill="1" applyBorder="1" applyAlignment="1" applyProtection="1">
      <alignment horizontal="center" vertical="center" wrapText="1"/>
      <protection locked="0"/>
    </xf>
    <xf numFmtId="0" fontId="0" fillId="8" borderId="12" xfId="0" applyFill="1" applyBorder="1" applyAlignment="1" applyProtection="1">
      <alignment vertical="center" wrapText="1"/>
      <protection locked="0"/>
    </xf>
    <xf numFmtId="0" fontId="0" fillId="8" borderId="12" xfId="0" applyFill="1" applyBorder="1" applyAlignment="1" applyProtection="1">
      <alignment horizontal="center" vertical="center" wrapText="1"/>
      <protection locked="0"/>
    </xf>
    <xf numFmtId="14" fontId="0" fillId="8" borderId="12" xfId="0" applyNumberFormat="1" applyFill="1" applyBorder="1" applyAlignment="1">
      <alignment horizontal="center" vertical="center" wrapText="1"/>
    </xf>
    <xf numFmtId="164" fontId="0" fillId="8" borderId="12" xfId="0" applyNumberFormat="1" applyFill="1" applyBorder="1" applyAlignment="1" applyProtection="1">
      <alignment horizontal="center" vertical="center" wrapText="1"/>
      <protection locked="0"/>
    </xf>
    <xf numFmtId="2" fontId="0" fillId="8" borderId="12" xfId="0" applyNumberFormat="1" applyFill="1" applyBorder="1" applyAlignment="1" applyProtection="1">
      <alignment horizontal="center" vertical="center" wrapText="1"/>
      <protection locked="0"/>
    </xf>
    <xf numFmtId="0" fontId="0" fillId="4" borderId="12"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0" fillId="5" borderId="12" xfId="0" applyFill="1" applyBorder="1" applyAlignment="1" applyProtection="1">
      <alignment vertical="center" wrapText="1"/>
      <protection locked="0"/>
    </xf>
    <xf numFmtId="164" fontId="0" fillId="5" borderId="12" xfId="0" applyNumberFormat="1" applyFill="1" applyBorder="1" applyAlignment="1" applyProtection="1">
      <alignment horizontal="center" vertical="center" wrapText="1"/>
      <protection locked="0"/>
    </xf>
    <xf numFmtId="2" fontId="0" fillId="5" borderId="12" xfId="0" applyNumberFormat="1" applyFill="1" applyBorder="1" applyAlignment="1" applyProtection="1">
      <alignment horizontal="center" vertical="center" wrapText="1"/>
      <protection locked="0"/>
    </xf>
    <xf numFmtId="0" fontId="11" fillId="5" borderId="12" xfId="0" applyFont="1" applyFill="1" applyBorder="1" applyAlignment="1" applyProtection="1">
      <alignment vertical="center" wrapText="1"/>
      <protection locked="0"/>
    </xf>
    <xf numFmtId="0" fontId="0" fillId="5" borderId="12" xfId="0" applyFill="1" applyBorder="1" applyAlignment="1" applyProtection="1">
      <alignment horizontal="left" vertical="center" wrapText="1"/>
      <protection locked="0"/>
    </xf>
    <xf numFmtId="0" fontId="11" fillId="9" borderId="12"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164" fontId="11" fillId="5" borderId="12" xfId="0" applyNumberFormat="1" applyFont="1" applyFill="1" applyBorder="1" applyAlignment="1" applyProtection="1">
      <alignment horizontal="center" vertical="center" wrapText="1"/>
      <protection locked="0"/>
    </xf>
    <xf numFmtId="2" fontId="11" fillId="5" borderId="12" xfId="0" applyNumberFormat="1" applyFont="1" applyFill="1" applyBorder="1" applyAlignment="1" applyProtection="1">
      <alignment horizontal="center" vertical="center" wrapText="1"/>
      <protection locked="0"/>
    </xf>
    <xf numFmtId="0" fontId="23" fillId="10" borderId="12" xfId="0" applyFont="1" applyFill="1" applyBorder="1" applyAlignment="1">
      <alignment horizontal="justify" vertical="center"/>
    </xf>
    <xf numFmtId="44" fontId="9" fillId="4" borderId="3" xfId="3" applyFill="1" applyBorder="1" applyAlignment="1" applyProtection="1">
      <alignment horizontal="center" vertical="center"/>
      <protection locked="0"/>
    </xf>
    <xf numFmtId="0" fontId="26" fillId="7" borderId="15" xfId="0" applyFont="1" applyFill="1" applyBorder="1" applyAlignment="1">
      <alignment vertical="center"/>
    </xf>
    <xf numFmtId="0" fontId="21" fillId="7" borderId="15" xfId="0" applyFont="1" applyFill="1" applyBorder="1" applyAlignment="1">
      <alignment vertical="center" wrapText="1"/>
    </xf>
    <xf numFmtId="0" fontId="0" fillId="7" borderId="16" xfId="0" applyFont="1" applyFill="1" applyBorder="1" applyAlignment="1" applyProtection="1">
      <alignment horizontal="center" vertical="center"/>
      <protection locked="0"/>
    </xf>
    <xf numFmtId="0" fontId="0" fillId="7" borderId="15" xfId="0" applyFont="1" applyFill="1" applyBorder="1" applyAlignment="1" applyProtection="1">
      <alignment vertical="center" wrapText="1"/>
      <protection locked="0"/>
    </xf>
    <xf numFmtId="0" fontId="0" fillId="7" borderId="16" xfId="0" applyFont="1" applyFill="1" applyBorder="1" applyAlignment="1" applyProtection="1">
      <alignment horizontal="center" vertical="center" wrapText="1"/>
      <protection locked="0"/>
    </xf>
    <xf numFmtId="164" fontId="0" fillId="7" borderId="16" xfId="0" applyNumberFormat="1" applyFont="1" applyFill="1" applyBorder="1" applyAlignment="1" applyProtection="1">
      <alignment horizontal="center" vertical="center" wrapText="1"/>
      <protection locked="0"/>
    </xf>
    <xf numFmtId="169" fontId="0" fillId="7" borderId="16" xfId="3" applyNumberFormat="1" applyFont="1" applyFill="1" applyBorder="1" applyAlignment="1" applyProtection="1">
      <alignment horizontal="center" vertical="center" wrapText="1"/>
      <protection locked="0"/>
    </xf>
    <xf numFmtId="9" fontId="0" fillId="7" borderId="16" xfId="0" applyNumberFormat="1" applyFont="1" applyFill="1" applyBorder="1" applyAlignment="1" applyProtection="1">
      <alignment horizontal="center" vertical="center" wrapText="1"/>
      <protection locked="0"/>
    </xf>
    <xf numFmtId="0" fontId="27" fillId="7" borderId="16" xfId="0" applyFont="1" applyFill="1" applyBorder="1" applyAlignment="1">
      <alignment vertical="center" wrapText="1"/>
    </xf>
    <xf numFmtId="0" fontId="26" fillId="7" borderId="17" xfId="0" applyFont="1" applyFill="1" applyBorder="1" applyAlignment="1">
      <alignment vertical="center"/>
    </xf>
    <xf numFmtId="0" fontId="21" fillId="7" borderId="17" xfId="0" applyFont="1" applyFill="1" applyBorder="1" applyAlignment="1">
      <alignment vertical="center" wrapText="1"/>
    </xf>
    <xf numFmtId="0" fontId="0" fillId="7" borderId="18" xfId="0" applyFont="1" applyFill="1" applyBorder="1" applyAlignment="1" applyProtection="1">
      <alignment horizontal="center" vertical="center"/>
      <protection locked="0"/>
    </xf>
    <xf numFmtId="0" fontId="0" fillId="7" borderId="17" xfId="0" applyFont="1" applyFill="1" applyBorder="1" applyAlignment="1" applyProtection="1">
      <alignment vertical="center" wrapText="1"/>
      <protection locked="0"/>
    </xf>
    <xf numFmtId="0" fontId="0" fillId="7" borderId="18" xfId="0" applyFont="1" applyFill="1" applyBorder="1" applyAlignment="1" applyProtection="1">
      <alignment horizontal="center" vertical="center" wrapText="1"/>
      <protection locked="0"/>
    </xf>
    <xf numFmtId="164" fontId="0" fillId="7" borderId="18" xfId="0" applyNumberFormat="1" applyFont="1" applyFill="1" applyBorder="1" applyAlignment="1" applyProtection="1">
      <alignment horizontal="center" vertical="center" wrapText="1"/>
      <protection locked="0"/>
    </xf>
    <xf numFmtId="169" fontId="0" fillId="7" borderId="18" xfId="3" applyNumberFormat="1" applyFont="1" applyFill="1" applyBorder="1" applyAlignment="1" applyProtection="1">
      <alignment horizontal="center" vertical="center"/>
      <protection locked="0"/>
    </xf>
    <xf numFmtId="169" fontId="0" fillId="7" borderId="18" xfId="3" applyNumberFormat="1" applyFont="1" applyFill="1" applyBorder="1" applyAlignment="1" applyProtection="1">
      <alignment horizontal="center" vertical="center" wrapText="1"/>
      <protection locked="0"/>
    </xf>
    <xf numFmtId="9" fontId="0" fillId="7" borderId="18" xfId="0" applyNumberFormat="1" applyFont="1" applyFill="1" applyBorder="1" applyAlignment="1" applyProtection="1">
      <alignment horizontal="center" vertical="center" wrapText="1"/>
      <protection locked="0"/>
    </xf>
    <xf numFmtId="0" fontId="27" fillId="7" borderId="18" xfId="0" applyFont="1" applyFill="1" applyBorder="1" applyAlignment="1">
      <alignment vertical="center" wrapText="1"/>
    </xf>
    <xf numFmtId="0" fontId="0" fillId="7" borderId="18" xfId="0" applyFont="1" applyFill="1" applyBorder="1" applyAlignment="1">
      <alignment horizontal="left" vertical="center"/>
    </xf>
    <xf numFmtId="0" fontId="0" fillId="7" borderId="18" xfId="0" applyFont="1" applyFill="1" applyBorder="1" applyAlignment="1">
      <alignment vertical="center"/>
    </xf>
    <xf numFmtId="0" fontId="0" fillId="7" borderId="18" xfId="0" applyFont="1" applyFill="1" applyBorder="1" applyAlignment="1">
      <alignment horizontal="center" vertical="center" wrapText="1"/>
    </xf>
    <xf numFmtId="170" fontId="0" fillId="7" borderId="18" xfId="3" applyNumberFormat="1" applyFont="1" applyFill="1" applyBorder="1" applyAlignment="1">
      <alignment vertical="center"/>
    </xf>
    <xf numFmtId="44" fontId="0" fillId="7" borderId="18" xfId="3" applyFont="1" applyFill="1" applyBorder="1" applyAlignment="1">
      <alignment vertical="center"/>
    </xf>
    <xf numFmtId="9" fontId="0" fillId="7" borderId="18" xfId="0" applyNumberFormat="1" applyFont="1" applyFill="1" applyBorder="1" applyAlignment="1">
      <alignment horizontal="center" vertical="center"/>
    </xf>
    <xf numFmtId="0" fontId="0" fillId="7" borderId="18" xfId="0" applyFont="1" applyFill="1" applyBorder="1" applyAlignment="1">
      <alignment horizontal="center" vertical="center"/>
    </xf>
    <xf numFmtId="0" fontId="21" fillId="7" borderId="17" xfId="0" applyFont="1" applyFill="1" applyBorder="1" applyAlignment="1">
      <alignment horizontal="justify" vertical="justify" wrapText="1"/>
    </xf>
    <xf numFmtId="0" fontId="0" fillId="7" borderId="19" xfId="0" applyFont="1" applyFill="1" applyBorder="1" applyAlignment="1">
      <alignment horizontal="left" vertical="center"/>
    </xf>
    <xf numFmtId="0" fontId="21" fillId="7" borderId="19" xfId="0" applyFont="1" applyFill="1" applyBorder="1" applyAlignment="1">
      <alignment vertical="center" wrapText="1"/>
    </xf>
    <xf numFmtId="0" fontId="21" fillId="7" borderId="19" xfId="0" applyFont="1" applyFill="1" applyBorder="1" applyAlignment="1">
      <alignment horizontal="justify" vertical="justify" wrapText="1"/>
    </xf>
    <xf numFmtId="0" fontId="0" fillId="7" borderId="20" xfId="0" applyFont="1" applyFill="1" applyBorder="1" applyAlignment="1">
      <alignment vertical="center"/>
    </xf>
    <xf numFmtId="0" fontId="0" fillId="7" borderId="20" xfId="0" applyFont="1" applyFill="1" applyBorder="1" applyAlignment="1" applyProtection="1">
      <alignment horizontal="center" vertical="center"/>
      <protection locked="0"/>
    </xf>
    <xf numFmtId="0" fontId="0" fillId="7" borderId="20" xfId="0" applyFont="1" applyFill="1" applyBorder="1" applyAlignment="1" applyProtection="1">
      <alignment horizontal="center" vertical="center" wrapText="1"/>
      <protection locked="0"/>
    </xf>
    <xf numFmtId="0" fontId="0" fillId="7" borderId="20" xfId="0" applyFont="1" applyFill="1" applyBorder="1" applyAlignment="1">
      <alignment horizontal="center" vertical="center" wrapText="1"/>
    </xf>
    <xf numFmtId="164" fontId="0" fillId="7" borderId="20" xfId="0" applyNumberFormat="1" applyFont="1" applyFill="1" applyBorder="1" applyAlignment="1" applyProtection="1">
      <alignment horizontal="center" vertical="center" wrapText="1"/>
      <protection locked="0"/>
    </xf>
    <xf numFmtId="170" fontId="0" fillId="7" borderId="20" xfId="3" applyNumberFormat="1" applyFont="1" applyFill="1" applyBorder="1" applyAlignment="1">
      <alignment vertical="center"/>
    </xf>
    <xf numFmtId="44" fontId="0" fillId="7" borderId="20" xfId="3" applyFont="1" applyFill="1" applyBorder="1" applyAlignment="1">
      <alignment vertical="center"/>
    </xf>
    <xf numFmtId="9" fontId="0" fillId="7" borderId="20" xfId="9" applyFont="1" applyFill="1" applyBorder="1" applyAlignment="1">
      <alignment horizontal="center" vertical="center"/>
    </xf>
    <xf numFmtId="0" fontId="27" fillId="7" borderId="20" xfId="0" applyFont="1" applyFill="1" applyBorder="1" applyAlignment="1">
      <alignment vertical="center" wrapText="1"/>
    </xf>
    <xf numFmtId="0" fontId="0" fillId="7" borderId="20" xfId="0" applyFont="1" applyFill="1" applyBorder="1" applyAlignment="1">
      <alignment horizontal="left" vertical="center"/>
    </xf>
    <xf numFmtId="0" fontId="21" fillId="7" borderId="20" xfId="0" applyFont="1" applyFill="1" applyBorder="1" applyAlignment="1">
      <alignment vertical="center" wrapText="1"/>
    </xf>
    <xf numFmtId="14" fontId="0" fillId="0" borderId="20" xfId="0" applyNumberFormat="1" applyBorder="1" applyAlignment="1">
      <alignment horizontal="center" vertical="center"/>
    </xf>
    <xf numFmtId="169" fontId="0" fillId="7" borderId="20" xfId="3" applyNumberFormat="1" applyFont="1" applyFill="1" applyBorder="1" applyAlignment="1" applyProtection="1">
      <alignment horizontal="center" vertical="center"/>
      <protection locked="0"/>
    </xf>
    <xf numFmtId="9" fontId="0" fillId="0" borderId="20" xfId="0" applyNumberFormat="1" applyBorder="1" applyAlignment="1">
      <alignment horizontal="center" vertical="center"/>
    </xf>
    <xf numFmtId="0" fontId="9" fillId="7" borderId="20" xfId="2" applyFill="1" applyBorder="1" applyAlignment="1" applyProtection="1">
      <alignment vertical="center"/>
      <protection locked="0"/>
    </xf>
    <xf numFmtId="0" fontId="9" fillId="7" borderId="20" xfId="2" applyFill="1" applyBorder="1" applyAlignment="1" applyProtection="1">
      <alignment vertical="center" wrapText="1"/>
      <protection locked="0"/>
    </xf>
    <xf numFmtId="0" fontId="9" fillId="7" borderId="20" xfId="2" applyFill="1" applyBorder="1" applyAlignment="1" applyProtection="1">
      <alignment horizontal="center" vertical="center"/>
      <protection locked="0"/>
    </xf>
    <xf numFmtId="0" fontId="9" fillId="7" borderId="20" xfId="2" applyFill="1" applyBorder="1" applyAlignment="1" applyProtection="1">
      <alignment horizontal="center" vertical="center" wrapText="1"/>
      <protection locked="0"/>
    </xf>
    <xf numFmtId="164" fontId="9" fillId="7" borderId="20" xfId="2" applyNumberFormat="1" applyFill="1" applyBorder="1" applyAlignment="1" applyProtection="1">
      <alignment vertical="center"/>
      <protection locked="0"/>
    </xf>
    <xf numFmtId="164" fontId="9" fillId="7" borderId="20" xfId="2" applyNumberFormat="1" applyFill="1" applyBorder="1" applyAlignment="1" applyProtection="1">
      <alignment horizontal="center" vertical="center"/>
      <protection locked="0"/>
    </xf>
    <xf numFmtId="164" fontId="9" fillId="5" borderId="20" xfId="2" applyNumberFormat="1" applyFill="1" applyBorder="1" applyAlignment="1" applyProtection="1">
      <alignment horizontal="center" vertical="center" wrapText="1"/>
      <protection locked="0"/>
    </xf>
    <xf numFmtId="44" fontId="0" fillId="7" borderId="20" xfId="3" applyFont="1" applyFill="1" applyBorder="1" applyAlignment="1" applyProtection="1">
      <alignment vertical="center"/>
      <protection locked="0"/>
    </xf>
    <xf numFmtId="171" fontId="9" fillId="7" borderId="20" xfId="2" applyNumberFormat="1" applyFill="1" applyBorder="1" applyAlignment="1" applyProtection="1">
      <alignment vertical="center"/>
      <protection locked="0"/>
    </xf>
    <xf numFmtId="171" fontId="0" fillId="5" borderId="20" xfId="4" applyNumberFormat="1" applyFont="1" applyFill="1" applyBorder="1"/>
    <xf numFmtId="164" fontId="9" fillId="7" borderId="20" xfId="2" applyNumberFormat="1" applyFill="1" applyBorder="1" applyAlignment="1" applyProtection="1">
      <alignment horizontal="center" vertical="center" wrapText="1"/>
      <protection locked="0"/>
    </xf>
    <xf numFmtId="171" fontId="0" fillId="7" borderId="20" xfId="4" applyNumberFormat="1" applyFont="1" applyFill="1" applyBorder="1"/>
    <xf numFmtId="171" fontId="9" fillId="5" borderId="20" xfId="2" applyNumberFormat="1" applyFill="1" applyBorder="1" applyAlignment="1" applyProtection="1">
      <alignment vertical="center"/>
      <protection locked="0"/>
    </xf>
    <xf numFmtId="0" fontId="11" fillId="5" borderId="20" xfId="2" applyFont="1" applyFill="1" applyBorder="1" applyAlignment="1" applyProtection="1">
      <alignment vertical="center" wrapText="1"/>
      <protection locked="0"/>
    </xf>
    <xf numFmtId="0" fontId="9" fillId="5" borderId="20" xfId="2" applyFill="1" applyBorder="1" applyAlignment="1" applyProtection="1">
      <alignment horizontal="center" vertical="center"/>
      <protection locked="0"/>
    </xf>
    <xf numFmtId="0" fontId="9" fillId="5" borderId="20" xfId="2" applyFill="1" applyBorder="1" applyAlignment="1" applyProtection="1">
      <alignment vertical="center"/>
      <protection locked="0"/>
    </xf>
    <xf numFmtId="0" fontId="9" fillId="5" borderId="20" xfId="2" applyFill="1" applyBorder="1" applyAlignment="1" applyProtection="1">
      <alignment horizontal="center" vertical="center" wrapText="1"/>
      <protection locked="0"/>
    </xf>
    <xf numFmtId="164" fontId="9" fillId="5" borderId="20" xfId="2" applyNumberFormat="1" applyFill="1" applyBorder="1" applyAlignment="1" applyProtection="1">
      <alignment vertical="center"/>
      <protection locked="0"/>
    </xf>
    <xf numFmtId="0" fontId="0" fillId="5" borderId="20" xfId="2" applyFont="1" applyFill="1" applyBorder="1" applyAlignment="1" applyProtection="1">
      <alignment vertical="center" wrapText="1"/>
      <protection locked="0"/>
    </xf>
    <xf numFmtId="0" fontId="0" fillId="11" borderId="21" xfId="0" applyFill="1" applyBorder="1" applyAlignment="1">
      <alignment vertical="center" wrapText="1"/>
    </xf>
    <xf numFmtId="0" fontId="0" fillId="11" borderId="21" xfId="0" applyFill="1" applyBorder="1" applyAlignment="1">
      <alignment horizontal="left" vertical="center" wrapText="1"/>
    </xf>
    <xf numFmtId="0" fontId="0" fillId="11" borderId="21" xfId="0" applyFill="1" applyBorder="1" applyAlignment="1" applyProtection="1">
      <alignment horizontal="left" vertical="center" wrapText="1"/>
      <protection locked="0"/>
    </xf>
    <xf numFmtId="0" fontId="0" fillId="8" borderId="21" xfId="0" applyFill="1" applyBorder="1" applyAlignment="1" applyProtection="1">
      <alignment vertical="center" wrapText="1"/>
      <protection locked="0"/>
    </xf>
    <xf numFmtId="0" fontId="0" fillId="8" borderId="21" xfId="0" applyFill="1" applyBorder="1" applyAlignment="1">
      <alignment vertical="center" wrapText="1"/>
    </xf>
    <xf numFmtId="0" fontId="0" fillId="11" borderId="21" xfId="0" applyFill="1" applyBorder="1" applyAlignment="1">
      <alignment horizontal="center" vertical="center" wrapText="1"/>
    </xf>
    <xf numFmtId="173" fontId="0" fillId="11" borderId="21" xfId="0" applyNumberFormat="1" applyFill="1" applyBorder="1" applyAlignment="1">
      <alignment horizontal="center" vertical="center" wrapText="1"/>
    </xf>
    <xf numFmtId="173" fontId="22" fillId="11" borderId="21" xfId="0" applyNumberFormat="1" applyFont="1" applyFill="1" applyBorder="1" applyAlignment="1">
      <alignment horizontal="center" vertical="center" wrapText="1"/>
    </xf>
    <xf numFmtId="174" fontId="0" fillId="11" borderId="21" xfId="12" applyNumberFormat="1" applyFont="1" applyFill="1" applyBorder="1" applyAlignment="1" applyProtection="1">
      <alignment horizontal="center" vertical="center" wrapText="1"/>
      <protection locked="0"/>
    </xf>
    <xf numFmtId="1" fontId="12" fillId="11" borderId="21" xfId="0" applyNumberFormat="1" applyFont="1" applyFill="1" applyBorder="1" applyAlignment="1">
      <alignment horizontal="center" vertical="center" wrapText="1"/>
    </xf>
    <xf numFmtId="0" fontId="0" fillId="11" borderId="21" xfId="0" applyFill="1" applyBorder="1" applyAlignment="1" applyProtection="1">
      <alignment vertical="center" wrapText="1"/>
      <protection locked="0"/>
    </xf>
    <xf numFmtId="174" fontId="1" fillId="11" borderId="21" xfId="12" applyNumberFormat="1" applyFont="1" applyFill="1" applyBorder="1" applyAlignment="1" applyProtection="1">
      <alignment horizontal="center" vertical="center" wrapText="1"/>
      <protection locked="0"/>
    </xf>
    <xf numFmtId="0" fontId="29" fillId="11" borderId="21" xfId="0" applyFont="1" applyFill="1" applyBorder="1" applyAlignment="1">
      <alignment horizontal="center" vertical="center" wrapText="1"/>
    </xf>
    <xf numFmtId="174" fontId="0" fillId="11" borderId="21" xfId="0" applyNumberFormat="1" applyFill="1" applyBorder="1" applyAlignment="1">
      <alignment horizontal="center" vertical="center" wrapText="1"/>
    </xf>
    <xf numFmtId="1" fontId="0" fillId="11" borderId="21" xfId="0" applyNumberFormat="1" applyFill="1" applyBorder="1" applyAlignment="1">
      <alignment horizontal="center" vertical="center" wrapText="1"/>
    </xf>
    <xf numFmtId="0" fontId="0" fillId="8" borderId="21" xfId="0" applyFill="1" applyBorder="1" applyAlignment="1" applyProtection="1">
      <alignment horizontal="left" vertical="center" wrapText="1"/>
      <protection locked="0"/>
    </xf>
    <xf numFmtId="173" fontId="0" fillId="8" borderId="21" xfId="0" applyNumberFormat="1" applyFill="1" applyBorder="1" applyAlignment="1">
      <alignment horizontal="center" vertical="center" wrapText="1"/>
    </xf>
    <xf numFmtId="173" fontId="0" fillId="8" borderId="21" xfId="0" applyNumberFormat="1" applyFill="1" applyBorder="1" applyAlignment="1" applyProtection="1">
      <alignment horizontal="center" vertical="center" wrapText="1"/>
      <protection locked="0"/>
    </xf>
    <xf numFmtId="1" fontId="0" fillId="11" borderId="21" xfId="9" applyNumberFormat="1" applyFont="1" applyFill="1" applyBorder="1" applyAlignment="1" applyProtection="1">
      <alignment horizontal="center" vertical="center" wrapText="1"/>
      <protection locked="0"/>
    </xf>
    <xf numFmtId="174" fontId="0" fillId="11" borderId="21" xfId="11" applyNumberFormat="1" applyFont="1" applyFill="1" applyBorder="1" applyAlignment="1" applyProtection="1">
      <alignment horizontal="center" vertical="center" wrapText="1"/>
      <protection locked="0"/>
    </xf>
    <xf numFmtId="0" fontId="29" fillId="11" borderId="21" xfId="0" applyFont="1" applyFill="1" applyBorder="1" applyAlignment="1">
      <alignment horizontal="left" vertical="center" wrapText="1"/>
    </xf>
    <xf numFmtId="1" fontId="0" fillId="8" borderId="21" xfId="0" applyNumberFormat="1" applyFill="1" applyBorder="1" applyAlignment="1">
      <alignment horizontal="center" vertical="center" wrapText="1"/>
    </xf>
    <xf numFmtId="173" fontId="0" fillId="11" borderId="21" xfId="0" applyNumberFormat="1" applyFill="1" applyBorder="1" applyAlignment="1" applyProtection="1">
      <alignment horizontal="center" vertical="center" wrapText="1"/>
      <protection locked="0"/>
    </xf>
    <xf numFmtId="0" fontId="0" fillId="11" borderId="21" xfId="0" applyFill="1" applyBorder="1" applyAlignment="1" applyProtection="1">
      <alignment horizontal="center" vertical="center" wrapText="1"/>
      <protection locked="0"/>
    </xf>
    <xf numFmtId="1" fontId="0" fillId="11" borderId="21" xfId="0" applyNumberFormat="1" applyFill="1" applyBorder="1" applyAlignment="1" applyProtection="1">
      <alignment horizontal="center" vertical="center" wrapText="1"/>
      <protection locked="0"/>
    </xf>
    <xf numFmtId="0" fontId="0" fillId="8" borderId="21" xfId="0" applyFill="1" applyBorder="1" applyAlignment="1">
      <alignment horizontal="left" vertical="center" wrapText="1"/>
    </xf>
    <xf numFmtId="0" fontId="0" fillId="8" borderId="21" xfId="0" applyFill="1" applyBorder="1" applyAlignment="1" applyProtection="1">
      <alignment vertical="center"/>
      <protection locked="0"/>
    </xf>
    <xf numFmtId="0" fontId="0" fillId="8" borderId="21" xfId="0" applyFill="1" applyBorder="1" applyAlignment="1">
      <alignment horizontal="center" vertical="center" wrapText="1"/>
    </xf>
    <xf numFmtId="173" fontId="22" fillId="8" borderId="21" xfId="0" applyNumberFormat="1" applyFont="1" applyFill="1" applyBorder="1" applyAlignment="1" applyProtection="1">
      <alignment horizontal="center" vertical="center" wrapText="1"/>
      <protection locked="0"/>
    </xf>
    <xf numFmtId="0" fontId="0" fillId="8" borderId="22" xfId="0" applyFill="1" applyBorder="1" applyAlignment="1">
      <alignment horizontal="center" vertical="center" wrapText="1"/>
    </xf>
    <xf numFmtId="173" fontId="1" fillId="8" borderId="21" xfId="0" applyNumberFormat="1" applyFont="1" applyFill="1" applyBorder="1" applyAlignment="1">
      <alignment horizontal="center" vertical="center" wrapText="1"/>
    </xf>
    <xf numFmtId="173" fontId="22" fillId="8" borderId="21" xfId="0" applyNumberFormat="1" applyFont="1" applyFill="1" applyBorder="1" applyAlignment="1">
      <alignment horizontal="center" vertical="center" wrapText="1"/>
    </xf>
    <xf numFmtId="174" fontId="0" fillId="8" borderId="21" xfId="13" applyNumberFormat="1" applyFont="1" applyFill="1" applyBorder="1" applyAlignment="1" applyProtection="1">
      <alignment horizontal="center" vertical="center" wrapText="1"/>
      <protection locked="0"/>
    </xf>
    <xf numFmtId="1" fontId="0" fillId="8" borderId="21" xfId="9" applyNumberFormat="1" applyFont="1" applyFill="1" applyBorder="1" applyAlignment="1" applyProtection="1">
      <alignment horizontal="center" vertical="center" wrapText="1"/>
      <protection locked="0"/>
    </xf>
    <xf numFmtId="0" fontId="9" fillId="5" borderId="2" xfId="5"/>
    <xf numFmtId="0" fontId="9" fillId="3" borderId="2" xfId="5" applyFill="1" applyBorder="1" applyAlignment="1">
      <alignment vertical="center"/>
    </xf>
    <xf numFmtId="0" fontId="9" fillId="3" borderId="2" xfId="5" applyFill="1" applyBorder="1" applyAlignment="1">
      <alignment horizontal="center" vertical="center"/>
    </xf>
    <xf numFmtId="0" fontId="6" fillId="2" borderId="9" xfId="5" applyFont="1" applyFill="1" applyBorder="1" applyAlignment="1">
      <alignment horizontal="center" vertical="center"/>
    </xf>
    <xf numFmtId="164" fontId="7" fillId="4" borderId="23" xfId="5" applyNumberFormat="1" applyFont="1" applyFill="1" applyBorder="1" applyAlignment="1">
      <alignment horizontal="center" vertical="center"/>
    </xf>
    <xf numFmtId="0" fontId="7" fillId="6" borderId="3" xfId="5" applyFont="1" applyFill="1" applyBorder="1" applyAlignment="1">
      <alignment vertical="center"/>
    </xf>
    <xf numFmtId="0" fontId="6" fillId="2" borderId="1" xfId="0" applyFont="1" applyFill="1" applyBorder="1" applyAlignment="1">
      <alignment horizontal="center" vertical="center"/>
    </xf>
    <xf numFmtId="0" fontId="0" fillId="0" borderId="0" xfId="0"/>
    <xf numFmtId="0" fontId="6" fillId="2" borderId="9" xfId="5" applyFont="1" applyFill="1" applyBorder="1" applyAlignment="1">
      <alignment horizontal="center" vertical="center"/>
    </xf>
    <xf numFmtId="0" fontId="9" fillId="5" borderId="2" xfId="5"/>
    <xf numFmtId="0" fontId="13" fillId="2" borderId="1" xfId="0" applyFont="1" applyFill="1" applyBorder="1" applyAlignment="1">
      <alignment horizontal="center" vertical="center"/>
    </xf>
  </cellXfs>
  <cellStyles count="14">
    <cellStyle name="Hipervínculo" xfId="6" builtinId="8"/>
    <cellStyle name="Millares" xfId="1" builtinId="3"/>
    <cellStyle name="Millares [0]" xfId="10" builtinId="6"/>
    <cellStyle name="Millares 2" xfId="4"/>
    <cellStyle name="Moneda [0] 2" xfId="8"/>
    <cellStyle name="Moneda [0] 2 2 2 2" xfId="12"/>
    <cellStyle name="Moneda [0] 2 2 5" xfId="11"/>
    <cellStyle name="Moneda [0] 3 5" xfId="13"/>
    <cellStyle name="Moneda 2" xfId="3"/>
    <cellStyle name="Normal" xfId="0" builtinId="0"/>
    <cellStyle name="Normal 2" xfId="5"/>
    <cellStyle name="Normal 3" xfId="7"/>
    <cellStyle name="Normal 5" xfId="2"/>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mailto:mariacuellar@fondoadaptacion.gov.co" TargetMode="External"/><Relationship Id="rId1" Type="http://schemas.openxmlformats.org/officeDocument/2006/relationships/hyperlink" Target="mailto:atencionalciudadano@fondoadaptacion.gov.co"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12" customWidth="1"/>
    <col min="5" max="5" width="14.28515625" customWidth="1"/>
    <col min="6" max="6" width="75" customWidth="1"/>
    <col min="7" max="7" width="50" customWidth="1"/>
    <col min="8" max="8" width="65" customWidth="1"/>
    <col min="9" max="9" width="51.5703125" bestFit="1"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11979</v>
      </c>
    </row>
    <row r="5" spans="1:15" x14ac:dyDescent="0.25">
      <c r="B5" s="1" t="s">
        <v>6</v>
      </c>
      <c r="C5" s="5">
        <v>43100</v>
      </c>
    </row>
    <row r="6" spans="1:15" x14ac:dyDescent="0.25">
      <c r="B6" s="1" t="s">
        <v>7</v>
      </c>
      <c r="C6" s="1">
        <v>12</v>
      </c>
      <c r="D6" s="1" t="s">
        <v>8</v>
      </c>
    </row>
    <row r="8" spans="1:15" x14ac:dyDescent="0.25">
      <c r="A8" s="1" t="s">
        <v>9</v>
      </c>
      <c r="B8" s="300" t="s">
        <v>10</v>
      </c>
      <c r="C8" s="301"/>
      <c r="D8" s="301"/>
      <c r="E8" s="301"/>
      <c r="F8" s="301"/>
      <c r="G8" s="301"/>
      <c r="H8" s="301"/>
      <c r="I8" s="301"/>
      <c r="J8" s="301"/>
      <c r="K8" s="301"/>
      <c r="L8" s="301"/>
      <c r="M8" s="301"/>
      <c r="N8" s="301"/>
      <c r="O8" s="301"/>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0</v>
      </c>
      <c r="H16" s="6"/>
      <c r="I16" s="4"/>
      <c r="J16" s="6"/>
      <c r="K16" s="4">
        <v>0</v>
      </c>
      <c r="L16" s="4">
        <v>0</v>
      </c>
      <c r="M16" s="6"/>
      <c r="N16" s="6"/>
      <c r="O16" s="4" t="s">
        <v>24</v>
      </c>
    </row>
    <row r="17" spans="1:15" x14ac:dyDescent="0.25">
      <c r="A17" s="1">
        <v>70</v>
      </c>
      <c r="B17" t="s">
        <v>24</v>
      </c>
      <c r="C17" s="2" t="s">
        <v>31</v>
      </c>
      <c r="D17" s="2" t="s">
        <v>24</v>
      </c>
      <c r="E17" s="2" t="s">
        <v>24</v>
      </c>
      <c r="F17" s="4">
        <v>0</v>
      </c>
      <c r="G17" s="4">
        <v>0</v>
      </c>
      <c r="H17" s="6"/>
      <c r="I17" s="4"/>
      <c r="J17" s="6"/>
      <c r="K17" s="4">
        <v>0</v>
      </c>
      <c r="L17" s="4">
        <v>0</v>
      </c>
      <c r="M17" s="6"/>
      <c r="N17" s="6"/>
      <c r="O17" s="4" t="s">
        <v>24</v>
      </c>
    </row>
    <row r="18" spans="1:15" x14ac:dyDescent="0.25">
      <c r="A18" s="1">
        <v>80</v>
      </c>
      <c r="B18" t="s">
        <v>24</v>
      </c>
      <c r="C18" s="2" t="s">
        <v>32</v>
      </c>
      <c r="D18" s="2" t="s">
        <v>24</v>
      </c>
      <c r="E18" s="2" t="s">
        <v>24</v>
      </c>
      <c r="F18" s="4">
        <v>0</v>
      </c>
      <c r="G18" s="4">
        <v>0</v>
      </c>
      <c r="H18" s="6"/>
      <c r="I18" s="4"/>
      <c r="J18" s="6"/>
      <c r="K18" s="4">
        <v>0</v>
      </c>
      <c r="L18" s="4">
        <v>0</v>
      </c>
      <c r="M18" s="6"/>
      <c r="N18" s="6"/>
      <c r="O18" s="4" t="s">
        <v>24</v>
      </c>
    </row>
    <row r="19" spans="1:15" x14ac:dyDescent="0.25">
      <c r="A19" s="1">
        <v>90</v>
      </c>
      <c r="B19" t="s">
        <v>24</v>
      </c>
      <c r="C19" s="2" t="s">
        <v>33</v>
      </c>
      <c r="D19" s="2" t="s">
        <v>24</v>
      </c>
      <c r="E19" s="2" t="s">
        <v>24</v>
      </c>
      <c r="F19" s="4">
        <v>0</v>
      </c>
      <c r="G19" s="4">
        <v>0</v>
      </c>
      <c r="H19" s="6"/>
      <c r="I19" s="4"/>
      <c r="J19" s="6"/>
      <c r="K19" s="4">
        <v>0</v>
      </c>
      <c r="L19" s="4">
        <v>0</v>
      </c>
      <c r="M19" s="6"/>
      <c r="N19" s="6"/>
      <c r="O19" s="4" t="s">
        <v>24</v>
      </c>
    </row>
    <row r="20" spans="1:15" x14ac:dyDescent="0.25">
      <c r="A20" s="1">
        <v>100</v>
      </c>
      <c r="B20" t="s">
        <v>24</v>
      </c>
      <c r="C20" s="2" t="s">
        <v>34</v>
      </c>
      <c r="D20" s="2" t="s">
        <v>24</v>
      </c>
      <c r="E20" s="2" t="s">
        <v>24</v>
      </c>
      <c r="F20" s="4">
        <v>0</v>
      </c>
      <c r="G20" s="4">
        <v>0</v>
      </c>
      <c r="H20" s="6"/>
      <c r="I20" s="4"/>
      <c r="J20" s="6"/>
      <c r="K20" s="4">
        <v>0</v>
      </c>
      <c r="L20" s="4">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c r="J22" s="6"/>
      <c r="K22" s="4">
        <v>0</v>
      </c>
      <c r="L22" s="4">
        <v>0</v>
      </c>
      <c r="M22" s="6"/>
      <c r="N22" s="6"/>
      <c r="O22" s="4" t="s">
        <v>24</v>
      </c>
    </row>
    <row r="23" spans="1:15" x14ac:dyDescent="0.25">
      <c r="A23" s="1">
        <v>130</v>
      </c>
      <c r="B23" t="s">
        <v>24</v>
      </c>
      <c r="C23" s="2" t="s">
        <v>37</v>
      </c>
      <c r="D23" s="2" t="s">
        <v>24</v>
      </c>
      <c r="E23" s="2" t="s">
        <v>24</v>
      </c>
      <c r="F23" s="4">
        <v>0</v>
      </c>
      <c r="G23" s="4">
        <v>0</v>
      </c>
      <c r="H23" s="6"/>
      <c r="I23" s="4"/>
      <c r="J23" s="6"/>
      <c r="K23" s="4">
        <v>0</v>
      </c>
      <c r="L23" s="4">
        <v>0</v>
      </c>
      <c r="M23" s="6"/>
      <c r="N23" s="6"/>
      <c r="O23" s="4" t="s">
        <v>24</v>
      </c>
    </row>
    <row r="24" spans="1:15" x14ac:dyDescent="0.25">
      <c r="A24" s="1">
        <v>140</v>
      </c>
      <c r="B24" t="s">
        <v>24</v>
      </c>
      <c r="C24" s="2" t="s">
        <v>38</v>
      </c>
      <c r="D24" s="2" t="s">
        <v>24</v>
      </c>
      <c r="E24" s="2" t="s">
        <v>24</v>
      </c>
      <c r="F24" s="4">
        <v>0</v>
      </c>
      <c r="G24" s="4">
        <v>0</v>
      </c>
      <c r="H24" s="6"/>
      <c r="I24" s="4"/>
      <c r="J24" s="6"/>
      <c r="K24" s="4">
        <v>0</v>
      </c>
      <c r="L24" s="4">
        <v>0</v>
      </c>
      <c r="M24" s="6"/>
      <c r="N24" s="6"/>
      <c r="O24" s="4" t="s">
        <v>24</v>
      </c>
    </row>
    <row r="25" spans="1:15" x14ac:dyDescent="0.25">
      <c r="A25" s="1">
        <v>150</v>
      </c>
      <c r="B25" t="s">
        <v>24</v>
      </c>
      <c r="C25" s="2" t="s">
        <v>39</v>
      </c>
      <c r="D25" s="2" t="s">
        <v>24</v>
      </c>
      <c r="E25" s="2" t="s">
        <v>24</v>
      </c>
      <c r="F25" s="4">
        <v>0</v>
      </c>
      <c r="G25" s="4">
        <v>0</v>
      </c>
      <c r="H25" s="6"/>
      <c r="I25" s="4"/>
      <c r="J25" s="6"/>
      <c r="K25" s="4">
        <v>0</v>
      </c>
      <c r="L25" s="4">
        <v>0</v>
      </c>
      <c r="M25" s="6"/>
      <c r="N25" s="6"/>
      <c r="O25" s="4" t="s">
        <v>24</v>
      </c>
    </row>
    <row r="26" spans="1:15" x14ac:dyDescent="0.25">
      <c r="A26" s="1">
        <v>160</v>
      </c>
      <c r="B26" t="s">
        <v>24</v>
      </c>
      <c r="C26" s="2" t="s">
        <v>40</v>
      </c>
      <c r="D26" s="2" t="s">
        <v>24</v>
      </c>
      <c r="E26" s="2" t="s">
        <v>24</v>
      </c>
      <c r="F26" s="4">
        <v>0</v>
      </c>
      <c r="G26" s="4">
        <v>0</v>
      </c>
      <c r="H26" s="6"/>
      <c r="I26" s="4"/>
      <c r="J26" s="6"/>
      <c r="K26" s="4">
        <v>0</v>
      </c>
      <c r="L26" s="4">
        <v>0</v>
      </c>
      <c r="M26" s="6"/>
      <c r="N26" s="6"/>
      <c r="O26" s="4" t="s">
        <v>24</v>
      </c>
    </row>
    <row r="27" spans="1:15" x14ac:dyDescent="0.25">
      <c r="A27" s="1">
        <v>170</v>
      </c>
      <c r="B27" t="s">
        <v>24</v>
      </c>
      <c r="C27" s="2" t="s">
        <v>41</v>
      </c>
      <c r="D27" s="2" t="s">
        <v>24</v>
      </c>
      <c r="E27" s="2" t="s">
        <v>24</v>
      </c>
      <c r="F27" s="4">
        <v>0</v>
      </c>
      <c r="G27" s="4">
        <v>0</v>
      </c>
      <c r="H27" s="6"/>
      <c r="I27" s="4"/>
      <c r="J27" s="6"/>
      <c r="K27" s="4">
        <v>0</v>
      </c>
      <c r="L27" s="4">
        <v>0</v>
      </c>
      <c r="M27" s="6"/>
      <c r="N27" s="6"/>
      <c r="O27" s="4" t="s">
        <v>24</v>
      </c>
    </row>
    <row r="28" spans="1:15" x14ac:dyDescent="0.25">
      <c r="A28" s="1">
        <v>180</v>
      </c>
      <c r="B28" t="s">
        <v>24</v>
      </c>
      <c r="C28" s="2" t="s">
        <v>42</v>
      </c>
      <c r="D28" s="2" t="s">
        <v>24</v>
      </c>
      <c r="E28" s="2" t="s">
        <v>24</v>
      </c>
      <c r="F28" s="4">
        <v>0</v>
      </c>
      <c r="G28" s="4">
        <v>0</v>
      </c>
      <c r="H28" s="6"/>
      <c r="I28" s="4"/>
      <c r="J28" s="6"/>
      <c r="K28" s="4">
        <v>0</v>
      </c>
      <c r="L28" s="4">
        <v>0</v>
      </c>
      <c r="M28" s="6"/>
      <c r="N28" s="6"/>
      <c r="O28" s="4" t="s">
        <v>24</v>
      </c>
    </row>
    <row r="29" spans="1:15" x14ac:dyDescent="0.25">
      <c r="A29" s="1">
        <v>190</v>
      </c>
      <c r="B29" t="s">
        <v>24</v>
      </c>
      <c r="C29" s="2" t="s">
        <v>43</v>
      </c>
      <c r="D29" s="2" t="s">
        <v>24</v>
      </c>
      <c r="E29" s="2" t="s">
        <v>24</v>
      </c>
      <c r="F29" s="4">
        <v>0</v>
      </c>
      <c r="G29" s="4">
        <v>0</v>
      </c>
      <c r="H29" s="6"/>
      <c r="I29" s="4"/>
      <c r="J29" s="6"/>
      <c r="K29" s="4">
        <v>0</v>
      </c>
      <c r="L29" s="4">
        <v>0</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0">
        <v>0</v>
      </c>
      <c r="G31" s="40">
        <v>0</v>
      </c>
      <c r="H31" s="41"/>
      <c r="I31" s="40"/>
      <c r="J31" s="41"/>
      <c r="K31" s="40">
        <v>0</v>
      </c>
      <c r="L31" s="40">
        <v>0</v>
      </c>
      <c r="M31" s="6"/>
      <c r="N31" s="6"/>
      <c r="O31" s="4" t="s">
        <v>24</v>
      </c>
    </row>
    <row r="32" spans="1:15" x14ac:dyDescent="0.25">
      <c r="A32" s="1">
        <v>220</v>
      </c>
      <c r="B32" t="s">
        <v>24</v>
      </c>
      <c r="C32" s="2" t="s">
        <v>46</v>
      </c>
      <c r="D32" s="2" t="s">
        <v>24</v>
      </c>
      <c r="E32" s="2" t="s">
        <v>24</v>
      </c>
      <c r="F32" s="40">
        <v>0</v>
      </c>
      <c r="G32" s="40">
        <v>0</v>
      </c>
      <c r="H32" s="41"/>
      <c r="I32" s="40"/>
      <c r="J32" s="41"/>
      <c r="K32" s="40">
        <v>0</v>
      </c>
      <c r="L32" s="40">
        <v>0</v>
      </c>
      <c r="M32" s="6"/>
      <c r="N32" s="6"/>
      <c r="O32" s="4" t="s">
        <v>24</v>
      </c>
    </row>
    <row r="33" spans="1:15" x14ac:dyDescent="0.25">
      <c r="A33" s="1">
        <v>230</v>
      </c>
      <c r="B33" t="s">
        <v>24</v>
      </c>
      <c r="C33" s="2" t="s">
        <v>47</v>
      </c>
      <c r="D33" s="2" t="s">
        <v>24</v>
      </c>
      <c r="E33" s="2" t="s">
        <v>24</v>
      </c>
      <c r="F33" s="40">
        <v>6535030764.3799992</v>
      </c>
      <c r="G33" s="40">
        <v>0</v>
      </c>
      <c r="H33" s="41"/>
      <c r="I33" s="40">
        <v>10740931421.110001</v>
      </c>
      <c r="J33" s="41"/>
      <c r="K33" s="40">
        <v>6535030764.3799992</v>
      </c>
      <c r="L33" s="40">
        <v>10740931421.110001</v>
      </c>
      <c r="M33" s="6"/>
      <c r="N33" s="6"/>
      <c r="O33" s="4" t="s">
        <v>24</v>
      </c>
    </row>
    <row r="34" spans="1:15" x14ac:dyDescent="0.25">
      <c r="A34" s="1">
        <v>240</v>
      </c>
      <c r="B34" t="s">
        <v>24</v>
      </c>
      <c r="C34" s="2" t="s">
        <v>48</v>
      </c>
      <c r="D34" s="2" t="s">
        <v>24</v>
      </c>
      <c r="E34" s="2" t="s">
        <v>24</v>
      </c>
      <c r="F34" s="40">
        <v>0</v>
      </c>
      <c r="G34" s="40">
        <v>0</v>
      </c>
      <c r="H34" s="41"/>
      <c r="I34" s="40"/>
      <c r="J34" s="41"/>
      <c r="K34" s="40">
        <v>0</v>
      </c>
      <c r="L34" s="40"/>
      <c r="M34" s="6"/>
      <c r="N34" s="6"/>
      <c r="O34" s="4" t="s">
        <v>24</v>
      </c>
    </row>
    <row r="35" spans="1:15" x14ac:dyDescent="0.25">
      <c r="A35" s="1">
        <v>250</v>
      </c>
      <c r="B35" t="s">
        <v>24</v>
      </c>
      <c r="C35" s="2" t="s">
        <v>49</v>
      </c>
      <c r="D35" s="2" t="s">
        <v>24</v>
      </c>
      <c r="E35" s="2" t="s">
        <v>24</v>
      </c>
      <c r="F35" s="40">
        <v>0</v>
      </c>
      <c r="G35" s="40">
        <v>0</v>
      </c>
      <c r="H35" s="41"/>
      <c r="I35" s="40"/>
      <c r="J35" s="41"/>
      <c r="K35" s="40">
        <v>0</v>
      </c>
      <c r="L35" s="40"/>
      <c r="M35" s="6"/>
      <c r="N35" s="6"/>
      <c r="O35" s="4" t="s">
        <v>24</v>
      </c>
    </row>
    <row r="36" spans="1:15" x14ac:dyDescent="0.25">
      <c r="A36" s="1">
        <v>260</v>
      </c>
      <c r="B36" t="s">
        <v>24</v>
      </c>
      <c r="C36" s="2" t="s">
        <v>50</v>
      </c>
      <c r="D36" s="2" t="s">
        <v>24</v>
      </c>
      <c r="E36" s="2" t="s">
        <v>24</v>
      </c>
      <c r="F36" s="40">
        <v>0</v>
      </c>
      <c r="G36" s="40">
        <v>0</v>
      </c>
      <c r="H36" s="41"/>
      <c r="I36" s="40"/>
      <c r="J36" s="41"/>
      <c r="K36" s="40">
        <v>0</v>
      </c>
      <c r="L36" s="40"/>
      <c r="M36" s="6"/>
      <c r="N36" s="6"/>
      <c r="O36" s="4" t="s">
        <v>24</v>
      </c>
    </row>
    <row r="37" spans="1:15" ht="15.75" thickBot="1" x14ac:dyDescent="0.3">
      <c r="A37" s="1">
        <v>270</v>
      </c>
      <c r="B37" t="s">
        <v>24</v>
      </c>
      <c r="C37" s="2" t="s">
        <v>51</v>
      </c>
      <c r="D37" s="2" t="s">
        <v>24</v>
      </c>
      <c r="E37" s="2" t="s">
        <v>24</v>
      </c>
      <c r="F37" s="40">
        <v>0</v>
      </c>
      <c r="G37" s="40">
        <v>0</v>
      </c>
      <c r="H37" s="41"/>
      <c r="I37" s="40"/>
      <c r="J37" s="41"/>
      <c r="K37" s="40">
        <v>0</v>
      </c>
      <c r="L37" s="40"/>
      <c r="M37" s="6"/>
      <c r="N37" s="6"/>
      <c r="O37" s="4" t="s">
        <v>24</v>
      </c>
    </row>
    <row r="38" spans="1:15" ht="15.75" thickBot="1" x14ac:dyDescent="0.3">
      <c r="A38" s="1">
        <v>280</v>
      </c>
      <c r="B38" t="s">
        <v>24</v>
      </c>
      <c r="C38" s="2" t="s">
        <v>52</v>
      </c>
      <c r="D38" s="2" t="s">
        <v>24</v>
      </c>
      <c r="E38" s="2" t="s">
        <v>24</v>
      </c>
      <c r="F38" s="40">
        <v>530107197248.82001</v>
      </c>
      <c r="G38" s="40">
        <v>0</v>
      </c>
      <c r="H38" s="41"/>
      <c r="I38" s="40">
        <v>1523226003350.0601</v>
      </c>
      <c r="J38" s="41"/>
      <c r="K38" s="40">
        <v>530107197248.82001</v>
      </c>
      <c r="L38" s="40">
        <v>1523226003350.0601</v>
      </c>
      <c r="M38" s="6"/>
      <c r="N38" s="6"/>
      <c r="O38" s="4" t="s">
        <v>24</v>
      </c>
    </row>
    <row r="39" spans="1:15" ht="15.75" thickBot="1" x14ac:dyDescent="0.3">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disablePrompts="1" count="28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1" t="s">
        <v>1</v>
      </c>
    </row>
    <row r="2" spans="1:14" x14ac:dyDescent="0.25">
      <c r="B2" s="1" t="s">
        <v>2</v>
      </c>
      <c r="C2" s="1">
        <v>130</v>
      </c>
      <c r="D2" s="1" t="s">
        <v>2776</v>
      </c>
    </row>
    <row r="3" spans="1:14" x14ac:dyDescent="0.25">
      <c r="B3" s="1" t="s">
        <v>4</v>
      </c>
      <c r="C3" s="1">
        <v>1</v>
      </c>
    </row>
    <row r="4" spans="1:14" x14ac:dyDescent="0.25">
      <c r="B4" s="1" t="s">
        <v>5</v>
      </c>
      <c r="C4" s="1">
        <v>11979</v>
      </c>
    </row>
    <row r="5" spans="1:14" x14ac:dyDescent="0.25">
      <c r="B5" s="1" t="s">
        <v>6</v>
      </c>
      <c r="C5" s="5">
        <v>43100</v>
      </c>
    </row>
    <row r="6" spans="1:14" x14ac:dyDescent="0.25">
      <c r="B6" s="1" t="s">
        <v>7</v>
      </c>
      <c r="C6" s="1">
        <v>12</v>
      </c>
      <c r="D6" s="1" t="s">
        <v>8</v>
      </c>
    </row>
    <row r="8" spans="1:14" x14ac:dyDescent="0.25">
      <c r="A8" s="1" t="s">
        <v>9</v>
      </c>
      <c r="B8" s="300" t="s">
        <v>2777</v>
      </c>
      <c r="C8" s="301"/>
      <c r="D8" s="301"/>
      <c r="E8" s="301"/>
      <c r="F8" s="301"/>
      <c r="G8" s="301"/>
      <c r="H8" s="301"/>
      <c r="I8" s="301"/>
      <c r="J8" s="301"/>
      <c r="K8" s="301"/>
      <c r="L8" s="301"/>
      <c r="M8" s="301"/>
      <c r="N8" s="301"/>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2778</v>
      </c>
      <c r="F10" s="1" t="s">
        <v>2779</v>
      </c>
      <c r="G10" s="1" t="s">
        <v>2780</v>
      </c>
      <c r="H10" s="1" t="s">
        <v>108</v>
      </c>
      <c r="I10" s="1" t="s">
        <v>2781</v>
      </c>
      <c r="J10" s="1" t="s">
        <v>2782</v>
      </c>
      <c r="K10" s="1" t="s">
        <v>2783</v>
      </c>
      <c r="L10" s="1" t="s">
        <v>2784</v>
      </c>
      <c r="M10" s="1" t="s">
        <v>2785</v>
      </c>
      <c r="N10" s="1" t="s">
        <v>23</v>
      </c>
    </row>
    <row r="11" spans="1:14" x14ac:dyDescent="0.25">
      <c r="A11" s="1">
        <v>1</v>
      </c>
      <c r="B11" t="s">
        <v>65</v>
      </c>
      <c r="C11" s="4" t="s">
        <v>55</v>
      </c>
      <c r="D11" s="4" t="s">
        <v>4953</v>
      </c>
      <c r="E11" s="4" t="s">
        <v>2789</v>
      </c>
      <c r="F11" s="4" t="s">
        <v>4954</v>
      </c>
      <c r="G11" s="4" t="s">
        <v>4954</v>
      </c>
      <c r="H11" s="4">
        <v>0</v>
      </c>
      <c r="I11" s="4">
        <v>0</v>
      </c>
      <c r="J11" s="4">
        <v>0</v>
      </c>
      <c r="K11" s="4">
        <v>0</v>
      </c>
      <c r="L11" s="4">
        <v>0</v>
      </c>
      <c r="M11" s="4">
        <v>0</v>
      </c>
      <c r="N11" s="4">
        <v>0</v>
      </c>
    </row>
    <row r="12" spans="1:14" x14ac:dyDescent="0.25">
      <c r="A12" s="1">
        <v>-1</v>
      </c>
      <c r="C12" s="2" t="s">
        <v>24</v>
      </c>
      <c r="D12" s="2" t="s">
        <v>24</v>
      </c>
      <c r="E12" s="2" t="s">
        <v>24</v>
      </c>
      <c r="F12" s="2" t="s">
        <v>24</v>
      </c>
      <c r="G12" s="2" t="s">
        <v>24</v>
      </c>
      <c r="H12" s="2" t="s">
        <v>24</v>
      </c>
      <c r="I12" s="2" t="s">
        <v>24</v>
      </c>
      <c r="J12" s="2" t="s">
        <v>24</v>
      </c>
      <c r="K12" s="2" t="s">
        <v>24</v>
      </c>
      <c r="L12" s="2" t="s">
        <v>24</v>
      </c>
      <c r="M12" s="2" t="s">
        <v>24</v>
      </c>
      <c r="N12" s="2" t="s">
        <v>24</v>
      </c>
    </row>
    <row r="13" spans="1:14" x14ac:dyDescent="0.25">
      <c r="A13" s="1">
        <v>999999</v>
      </c>
      <c r="B13" t="s">
        <v>66</v>
      </c>
      <c r="C13" s="2" t="s">
        <v>24</v>
      </c>
      <c r="D13" s="2" t="s">
        <v>24</v>
      </c>
      <c r="E13" s="2" t="s">
        <v>24</v>
      </c>
      <c r="F13" s="2" t="s">
        <v>24</v>
      </c>
      <c r="G13" s="2" t="s">
        <v>24</v>
      </c>
      <c r="H13" s="2" t="s">
        <v>24</v>
      </c>
      <c r="I13" s="2" t="s">
        <v>24</v>
      </c>
      <c r="N13" s="2" t="s">
        <v>24</v>
      </c>
    </row>
    <row r="351003" spans="1:2" x14ac:dyDescent="0.25">
      <c r="A351003" t="s">
        <v>54</v>
      </c>
      <c r="B351003" t="s">
        <v>2786</v>
      </c>
    </row>
    <row r="351004" spans="1:2" x14ac:dyDescent="0.25">
      <c r="A351004" t="s">
        <v>55</v>
      </c>
      <c r="B351004" t="s">
        <v>2787</v>
      </c>
    </row>
    <row r="351005" spans="1:2" x14ac:dyDescent="0.25">
      <c r="B351005" t="s">
        <v>2788</v>
      </c>
    </row>
    <row r="351006" spans="1:2" x14ac:dyDescent="0.25">
      <c r="B351006" t="s">
        <v>2789</v>
      </c>
    </row>
  </sheetData>
  <mergeCells count="1">
    <mergeCell ref="B8:N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 type="textLength" allowBlank="1" showInputMessage="1" showErrorMessage="1" errorTitle="Entrada no válida" error="Escriba un texto  Maximo 390 Caracteres" promptTitle="Cualquier contenido Maximo 390 Caracteres" prompt=" Descripción de los bienes que se producen,  comercializan o de los servicios prestados, de acuerdo al tipo de actividad seleccionado." sqref="F11:G11">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N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2790</v>
      </c>
    </row>
    <row r="3" spans="1:19" x14ac:dyDescent="0.25">
      <c r="B3" s="1" t="s">
        <v>4</v>
      </c>
      <c r="C3" s="1">
        <v>1</v>
      </c>
    </row>
    <row r="4" spans="1:19" x14ac:dyDescent="0.25">
      <c r="B4" s="1" t="s">
        <v>5</v>
      </c>
      <c r="C4" s="1">
        <v>11979</v>
      </c>
    </row>
    <row r="5" spans="1:19" x14ac:dyDescent="0.25">
      <c r="B5" s="1" t="s">
        <v>6</v>
      </c>
      <c r="C5" s="5">
        <v>43100</v>
      </c>
    </row>
    <row r="6" spans="1:19" x14ac:dyDescent="0.25">
      <c r="B6" s="1" t="s">
        <v>7</v>
      </c>
      <c r="C6" s="1">
        <v>12</v>
      </c>
      <c r="D6" s="1" t="s">
        <v>8</v>
      </c>
    </row>
    <row r="8" spans="1:19" x14ac:dyDescent="0.25">
      <c r="A8" s="1" t="s">
        <v>9</v>
      </c>
      <c r="B8" s="300" t="s">
        <v>2791</v>
      </c>
      <c r="C8" s="301"/>
      <c r="D8" s="301"/>
      <c r="E8" s="301"/>
      <c r="F8" s="301"/>
      <c r="G8" s="301"/>
      <c r="H8" s="301"/>
      <c r="I8" s="301"/>
      <c r="J8" s="301"/>
      <c r="K8" s="301"/>
      <c r="L8" s="301"/>
      <c r="M8" s="301"/>
      <c r="N8" s="301"/>
      <c r="O8" s="301"/>
      <c r="P8" s="301"/>
      <c r="Q8" s="301"/>
      <c r="R8" s="301"/>
      <c r="S8" s="301"/>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142</v>
      </c>
      <c r="F10" s="1" t="s">
        <v>2792</v>
      </c>
      <c r="G10" s="1" t="s">
        <v>2793</v>
      </c>
      <c r="H10" s="1" t="s">
        <v>2794</v>
      </c>
      <c r="I10" s="1" t="s">
        <v>2795</v>
      </c>
      <c r="J10" s="1" t="s">
        <v>2796</v>
      </c>
      <c r="K10" s="1" t="s">
        <v>112</v>
      </c>
      <c r="L10" s="1" t="s">
        <v>2797</v>
      </c>
      <c r="M10" s="1" t="s">
        <v>2798</v>
      </c>
      <c r="N10" s="1" t="s">
        <v>2799</v>
      </c>
      <c r="O10" s="1" t="s">
        <v>2800</v>
      </c>
      <c r="P10" s="1" t="s">
        <v>2801</v>
      </c>
      <c r="Q10" s="1" t="s">
        <v>2802</v>
      </c>
      <c r="R10" s="1" t="s">
        <v>2803</v>
      </c>
      <c r="S10" s="1" t="s">
        <v>23</v>
      </c>
    </row>
    <row r="11" spans="1:19" x14ac:dyDescent="0.25">
      <c r="A11" s="54">
        <v>1</v>
      </c>
      <c r="B11" s="58" t="s">
        <v>65</v>
      </c>
      <c r="C11" s="4" t="s">
        <v>54</v>
      </c>
      <c r="D11" s="4" t="s">
        <v>24</v>
      </c>
      <c r="E11" s="4" t="s">
        <v>5440</v>
      </c>
      <c r="F11" s="4" t="s">
        <v>2816</v>
      </c>
      <c r="G11" s="4" t="s">
        <v>5441</v>
      </c>
      <c r="H11" s="4" t="s">
        <v>5442</v>
      </c>
      <c r="I11" s="4" t="s">
        <v>136</v>
      </c>
      <c r="J11" s="107">
        <v>7901693490770.998</v>
      </c>
      <c r="K11" s="108">
        <v>2738</v>
      </c>
      <c r="L11" s="3" t="s">
        <v>5443</v>
      </c>
      <c r="M11" s="59">
        <v>43830</v>
      </c>
      <c r="N11" s="4" t="s">
        <v>1381</v>
      </c>
      <c r="O11" s="90">
        <v>5056505141674</v>
      </c>
      <c r="P11" s="4">
        <v>87</v>
      </c>
      <c r="Q11" s="4">
        <v>64</v>
      </c>
      <c r="R11" s="4">
        <v>66</v>
      </c>
      <c r="S11" s="4" t="s">
        <v>5444</v>
      </c>
    </row>
    <row r="351003" spans="1:4" x14ac:dyDescent="0.25">
      <c r="A351003" t="s">
        <v>54</v>
      </c>
      <c r="B351003" t="s">
        <v>2804</v>
      </c>
      <c r="C351003" t="s">
        <v>2805</v>
      </c>
      <c r="D351003" t="s">
        <v>181</v>
      </c>
    </row>
    <row r="351004" spans="1:4" x14ac:dyDescent="0.25">
      <c r="A351004" t="s">
        <v>55</v>
      </c>
      <c r="B351004" t="s">
        <v>2806</v>
      </c>
      <c r="C351004" t="s">
        <v>2807</v>
      </c>
      <c r="D351004" t="s">
        <v>184</v>
      </c>
    </row>
    <row r="351005" spans="1:4" x14ac:dyDescent="0.25">
      <c r="B351005" t="s">
        <v>2808</v>
      </c>
      <c r="C351005" t="s">
        <v>2809</v>
      </c>
      <c r="D351005" t="s">
        <v>187</v>
      </c>
    </row>
    <row r="351006" spans="1:4" x14ac:dyDescent="0.25">
      <c r="B351006" t="s">
        <v>2810</v>
      </c>
      <c r="C351006" t="s">
        <v>2811</v>
      </c>
      <c r="D351006" t="s">
        <v>189</v>
      </c>
    </row>
    <row r="351007" spans="1:4" x14ac:dyDescent="0.25">
      <c r="B351007" t="s">
        <v>2812</v>
      </c>
      <c r="C351007" t="s">
        <v>2813</v>
      </c>
      <c r="D351007" t="s">
        <v>192</v>
      </c>
    </row>
    <row r="351008" spans="1:4" x14ac:dyDescent="0.25">
      <c r="B351008" t="s">
        <v>2814</v>
      </c>
      <c r="C351008" t="s">
        <v>136</v>
      </c>
      <c r="D351008" t="s">
        <v>195</v>
      </c>
    </row>
    <row r="351009" spans="2:4" x14ac:dyDescent="0.25">
      <c r="B351009" t="s">
        <v>2815</v>
      </c>
      <c r="C351009" t="s">
        <v>138</v>
      </c>
      <c r="D351009" t="s">
        <v>197</v>
      </c>
    </row>
    <row r="351010" spans="2:4" x14ac:dyDescent="0.25">
      <c r="B351010" t="s">
        <v>2816</v>
      </c>
      <c r="D351010" t="s">
        <v>199</v>
      </c>
    </row>
    <row r="351011" spans="2:4" x14ac:dyDescent="0.25">
      <c r="B351011" t="s">
        <v>100</v>
      </c>
      <c r="D351011" t="s">
        <v>201</v>
      </c>
    </row>
    <row r="351012" spans="2:4" x14ac:dyDescent="0.25">
      <c r="D351012" t="s">
        <v>203</v>
      </c>
    </row>
    <row r="351013" spans="2:4" x14ac:dyDescent="0.25">
      <c r="D351013" t="s">
        <v>205</v>
      </c>
    </row>
    <row r="351014" spans="2:4" x14ac:dyDescent="0.25">
      <c r="D351014" t="s">
        <v>207</v>
      </c>
    </row>
    <row r="351015" spans="2:4" x14ac:dyDescent="0.25">
      <c r="D351015" t="s">
        <v>209</v>
      </c>
    </row>
    <row r="351016" spans="2:4" x14ac:dyDescent="0.25">
      <c r="D351016" t="s">
        <v>211</v>
      </c>
    </row>
    <row r="351017" spans="2:4" x14ac:dyDescent="0.25">
      <c r="D351017" t="s">
        <v>213</v>
      </c>
    </row>
    <row r="351018" spans="2:4" x14ac:dyDescent="0.25">
      <c r="D351018" t="s">
        <v>215</v>
      </c>
    </row>
    <row r="351019" spans="2:4" x14ac:dyDescent="0.25">
      <c r="D351019" t="s">
        <v>217</v>
      </c>
    </row>
    <row r="351020" spans="2:4" x14ac:dyDescent="0.25">
      <c r="D351020" t="s">
        <v>219</v>
      </c>
    </row>
    <row r="351021" spans="2:4" x14ac:dyDescent="0.25">
      <c r="D351021" t="s">
        <v>221</v>
      </c>
    </row>
    <row r="351022" spans="2:4" x14ac:dyDescent="0.25">
      <c r="D351022" t="s">
        <v>223</v>
      </c>
    </row>
    <row r="351023" spans="2:4" x14ac:dyDescent="0.25">
      <c r="D351023" t="s">
        <v>224</v>
      </c>
    </row>
    <row r="351024" spans="2:4" x14ac:dyDescent="0.25">
      <c r="D351024" t="s">
        <v>226</v>
      </c>
    </row>
    <row r="351025" spans="4:4" x14ac:dyDescent="0.25">
      <c r="D351025" t="s">
        <v>178</v>
      </c>
    </row>
    <row r="351026" spans="4:4" x14ac:dyDescent="0.25">
      <c r="D351026" t="s">
        <v>229</v>
      </c>
    </row>
    <row r="351027" spans="4:4" x14ac:dyDescent="0.25">
      <c r="D351027" t="s">
        <v>231</v>
      </c>
    </row>
    <row r="351028" spans="4:4" x14ac:dyDescent="0.25">
      <c r="D351028" t="s">
        <v>233</v>
      </c>
    </row>
    <row r="351029" spans="4:4" x14ac:dyDescent="0.25">
      <c r="D351029" t="s">
        <v>235</v>
      </c>
    </row>
    <row r="351030" spans="4:4" x14ac:dyDescent="0.25">
      <c r="D351030" t="s">
        <v>237</v>
      </c>
    </row>
    <row r="351031" spans="4:4" x14ac:dyDescent="0.25">
      <c r="D351031" t="s">
        <v>239</v>
      </c>
    </row>
    <row r="351032" spans="4:4" x14ac:dyDescent="0.25">
      <c r="D351032" t="s">
        <v>241</v>
      </c>
    </row>
    <row r="351033" spans="4:4" x14ac:dyDescent="0.25">
      <c r="D351033" t="s">
        <v>243</v>
      </c>
    </row>
    <row r="351034" spans="4:4" x14ac:dyDescent="0.25">
      <c r="D351034" t="s">
        <v>245</v>
      </c>
    </row>
    <row r="351035" spans="4:4" x14ac:dyDescent="0.25">
      <c r="D351035" t="s">
        <v>247</v>
      </c>
    </row>
    <row r="351036" spans="4:4" x14ac:dyDescent="0.25">
      <c r="D351036" t="s">
        <v>249</v>
      </c>
    </row>
    <row r="351037" spans="4:4" x14ac:dyDescent="0.25">
      <c r="D351037" t="s">
        <v>251</v>
      </c>
    </row>
    <row r="351038" spans="4:4" x14ac:dyDescent="0.25">
      <c r="D351038" t="s">
        <v>253</v>
      </c>
    </row>
    <row r="351039" spans="4:4" x14ac:dyDescent="0.25">
      <c r="D351039" t="s">
        <v>255</v>
      </c>
    </row>
    <row r="351040" spans="4:4" x14ac:dyDescent="0.25">
      <c r="D351040" t="s">
        <v>257</v>
      </c>
    </row>
    <row r="351041" spans="4:4" x14ac:dyDescent="0.25">
      <c r="D351041" t="s">
        <v>259</v>
      </c>
    </row>
    <row r="351042" spans="4:4" x14ac:dyDescent="0.25">
      <c r="D351042" t="s">
        <v>261</v>
      </c>
    </row>
    <row r="351043" spans="4:4" x14ac:dyDescent="0.25">
      <c r="D351043" t="s">
        <v>263</v>
      </c>
    </row>
    <row r="351044" spans="4:4" x14ac:dyDescent="0.25">
      <c r="D351044" t="s">
        <v>265</v>
      </c>
    </row>
    <row r="351045" spans="4:4" x14ac:dyDescent="0.25">
      <c r="D351045" t="s">
        <v>267</v>
      </c>
    </row>
    <row r="351046" spans="4:4" x14ac:dyDescent="0.25">
      <c r="D351046" t="s">
        <v>269</v>
      </c>
    </row>
    <row r="351047" spans="4:4" x14ac:dyDescent="0.25">
      <c r="D351047" t="s">
        <v>270</v>
      </c>
    </row>
    <row r="351048" spans="4:4" x14ac:dyDescent="0.25">
      <c r="D351048" t="s">
        <v>271</v>
      </c>
    </row>
    <row r="351049" spans="4:4" x14ac:dyDescent="0.25">
      <c r="D351049" t="s">
        <v>272</v>
      </c>
    </row>
    <row r="351050" spans="4:4" x14ac:dyDescent="0.25">
      <c r="D351050" t="s">
        <v>273</v>
      </c>
    </row>
    <row r="351051" spans="4:4" x14ac:dyDescent="0.25">
      <c r="D351051" t="s">
        <v>274</v>
      </c>
    </row>
    <row r="351052" spans="4:4" x14ac:dyDescent="0.25">
      <c r="D351052" t="s">
        <v>275</v>
      </c>
    </row>
    <row r="351053" spans="4:4" x14ac:dyDescent="0.25">
      <c r="D351053" t="s">
        <v>276</v>
      </c>
    </row>
    <row r="351054" spans="4:4" x14ac:dyDescent="0.25">
      <c r="D351054" t="s">
        <v>277</v>
      </c>
    </row>
    <row r="351055" spans="4:4" x14ac:dyDescent="0.25">
      <c r="D351055" t="s">
        <v>278</v>
      </c>
    </row>
    <row r="351056" spans="4:4" x14ac:dyDescent="0.25">
      <c r="D351056" t="s">
        <v>279</v>
      </c>
    </row>
    <row r="351057" spans="4:4" x14ac:dyDescent="0.25">
      <c r="D351057" t="s">
        <v>280</v>
      </c>
    </row>
    <row r="351058" spans="4:4" x14ac:dyDescent="0.25">
      <c r="D351058" t="s">
        <v>281</v>
      </c>
    </row>
    <row r="351059" spans="4:4" x14ac:dyDescent="0.25">
      <c r="D351059" t="s">
        <v>282</v>
      </c>
    </row>
    <row r="351060" spans="4:4" x14ac:dyDescent="0.25">
      <c r="D351060" t="s">
        <v>283</v>
      </c>
    </row>
    <row r="351061" spans="4:4" x14ac:dyDescent="0.25">
      <c r="D351061" t="s">
        <v>284</v>
      </c>
    </row>
    <row r="351062" spans="4:4" x14ac:dyDescent="0.25">
      <c r="D351062" t="s">
        <v>285</v>
      </c>
    </row>
    <row r="351063" spans="4:4" x14ac:dyDescent="0.25">
      <c r="D351063" t="s">
        <v>286</v>
      </c>
    </row>
    <row r="351064" spans="4:4" x14ac:dyDescent="0.25">
      <c r="D351064" t="s">
        <v>287</v>
      </c>
    </row>
    <row r="351065" spans="4:4" x14ac:dyDescent="0.25">
      <c r="D351065" t="s">
        <v>288</v>
      </c>
    </row>
    <row r="351066" spans="4:4" x14ac:dyDescent="0.25">
      <c r="D351066" t="s">
        <v>289</v>
      </c>
    </row>
    <row r="351067" spans="4:4" x14ac:dyDescent="0.25">
      <c r="D351067" t="s">
        <v>290</v>
      </c>
    </row>
    <row r="351068" spans="4:4" x14ac:dyDescent="0.25">
      <c r="D351068" t="s">
        <v>291</v>
      </c>
    </row>
    <row r="351069" spans="4:4" x14ac:dyDescent="0.25">
      <c r="D351069" t="s">
        <v>292</v>
      </c>
    </row>
    <row r="351070" spans="4:4" x14ac:dyDescent="0.25">
      <c r="D351070" t="s">
        <v>293</v>
      </c>
    </row>
    <row r="351071" spans="4:4" x14ac:dyDescent="0.25">
      <c r="D351071" t="s">
        <v>294</v>
      </c>
    </row>
    <row r="351072" spans="4:4" x14ac:dyDescent="0.25">
      <c r="D351072" t="s">
        <v>295</v>
      </c>
    </row>
    <row r="351073" spans="4:4" x14ac:dyDescent="0.25">
      <c r="D351073" t="s">
        <v>296</v>
      </c>
    </row>
    <row r="351074" spans="4:4" x14ac:dyDescent="0.25">
      <c r="D351074" t="s">
        <v>297</v>
      </c>
    </row>
    <row r="351075" spans="4:4" x14ac:dyDescent="0.25">
      <c r="D351075" t="s">
        <v>298</v>
      </c>
    </row>
    <row r="351076" spans="4:4" x14ac:dyDescent="0.25">
      <c r="D351076" t="s">
        <v>299</v>
      </c>
    </row>
    <row r="351077" spans="4:4" x14ac:dyDescent="0.25">
      <c r="D351077" t="s">
        <v>300</v>
      </c>
    </row>
    <row r="351078" spans="4:4" x14ac:dyDescent="0.25">
      <c r="D351078" t="s">
        <v>301</v>
      </c>
    </row>
    <row r="351079" spans="4:4" x14ac:dyDescent="0.25">
      <c r="D351079" t="s">
        <v>302</v>
      </c>
    </row>
    <row r="351080" spans="4:4" x14ac:dyDescent="0.25">
      <c r="D351080" t="s">
        <v>303</v>
      </c>
    </row>
    <row r="351081" spans="4:4" x14ac:dyDescent="0.25">
      <c r="D351081" t="s">
        <v>304</v>
      </c>
    </row>
    <row r="351082" spans="4:4" x14ac:dyDescent="0.25">
      <c r="D351082" t="s">
        <v>305</v>
      </c>
    </row>
    <row r="351083" spans="4:4" x14ac:dyDescent="0.25">
      <c r="D351083" t="s">
        <v>306</v>
      </c>
    </row>
    <row r="351084" spans="4:4" x14ac:dyDescent="0.25">
      <c r="D351084" t="s">
        <v>307</v>
      </c>
    </row>
    <row r="351085" spans="4:4" x14ac:dyDescent="0.25">
      <c r="D351085" t="s">
        <v>308</v>
      </c>
    </row>
    <row r="351086" spans="4:4" x14ac:dyDescent="0.25">
      <c r="D351086" t="s">
        <v>309</v>
      </c>
    </row>
    <row r="351087" spans="4:4" x14ac:dyDescent="0.25">
      <c r="D351087" t="s">
        <v>310</v>
      </c>
    </row>
    <row r="351088" spans="4:4" x14ac:dyDescent="0.25">
      <c r="D351088" t="s">
        <v>311</v>
      </c>
    </row>
    <row r="351089" spans="4:4" x14ac:dyDescent="0.25">
      <c r="D351089" t="s">
        <v>312</v>
      </c>
    </row>
    <row r="351090" spans="4:4" x14ac:dyDescent="0.25">
      <c r="D351090" t="s">
        <v>313</v>
      </c>
    </row>
    <row r="351091" spans="4:4" x14ac:dyDescent="0.25">
      <c r="D351091" t="s">
        <v>314</v>
      </c>
    </row>
    <row r="351092" spans="4:4" x14ac:dyDescent="0.25">
      <c r="D351092" t="s">
        <v>315</v>
      </c>
    </row>
    <row r="351093" spans="4:4" x14ac:dyDescent="0.25">
      <c r="D351093" t="s">
        <v>316</v>
      </c>
    </row>
    <row r="351094" spans="4:4" x14ac:dyDescent="0.25">
      <c r="D351094" t="s">
        <v>317</v>
      </c>
    </row>
    <row r="351095" spans="4:4" x14ac:dyDescent="0.25">
      <c r="D351095" t="s">
        <v>318</v>
      </c>
    </row>
    <row r="351096" spans="4:4" x14ac:dyDescent="0.25">
      <c r="D351096" t="s">
        <v>319</v>
      </c>
    </row>
    <row r="351097" spans="4:4" x14ac:dyDescent="0.25">
      <c r="D351097" t="s">
        <v>320</v>
      </c>
    </row>
    <row r="351098" spans="4:4" x14ac:dyDescent="0.25">
      <c r="D351098" t="s">
        <v>321</v>
      </c>
    </row>
    <row r="351099" spans="4:4" x14ac:dyDescent="0.25">
      <c r="D351099" t="s">
        <v>322</v>
      </c>
    </row>
    <row r="351100" spans="4:4" x14ac:dyDescent="0.25">
      <c r="D351100" t="s">
        <v>323</v>
      </c>
    </row>
    <row r="351101" spans="4:4" x14ac:dyDescent="0.25">
      <c r="D351101" t="s">
        <v>324</v>
      </c>
    </row>
    <row r="351102" spans="4:4" x14ac:dyDescent="0.25">
      <c r="D351102" t="s">
        <v>325</v>
      </c>
    </row>
    <row r="351103" spans="4:4" x14ac:dyDescent="0.25">
      <c r="D351103" t="s">
        <v>326</v>
      </c>
    </row>
    <row r="351104" spans="4:4" x14ac:dyDescent="0.25">
      <c r="D351104" t="s">
        <v>327</v>
      </c>
    </row>
    <row r="351105" spans="4:4" x14ac:dyDescent="0.25">
      <c r="D351105" t="s">
        <v>328</v>
      </c>
    </row>
    <row r="351106" spans="4:4" x14ac:dyDescent="0.25">
      <c r="D351106" t="s">
        <v>329</v>
      </c>
    </row>
    <row r="351107" spans="4:4" x14ac:dyDescent="0.25">
      <c r="D351107" t="s">
        <v>330</v>
      </c>
    </row>
    <row r="351108" spans="4:4" x14ac:dyDescent="0.25">
      <c r="D351108" t="s">
        <v>331</v>
      </c>
    </row>
    <row r="351109" spans="4:4" x14ac:dyDescent="0.25">
      <c r="D351109" t="s">
        <v>332</v>
      </c>
    </row>
    <row r="351110" spans="4:4" x14ac:dyDescent="0.25">
      <c r="D351110" t="s">
        <v>333</v>
      </c>
    </row>
    <row r="351111" spans="4:4" x14ac:dyDescent="0.25">
      <c r="D351111" t="s">
        <v>334</v>
      </c>
    </row>
    <row r="351112" spans="4:4" x14ac:dyDescent="0.25">
      <c r="D351112" t="s">
        <v>335</v>
      </c>
    </row>
    <row r="351113" spans="4:4" x14ac:dyDescent="0.25">
      <c r="D351113" t="s">
        <v>336</v>
      </c>
    </row>
    <row r="351114" spans="4:4" x14ac:dyDescent="0.25">
      <c r="D351114" t="s">
        <v>337</v>
      </c>
    </row>
    <row r="351115" spans="4:4" x14ac:dyDescent="0.25">
      <c r="D351115" t="s">
        <v>338</v>
      </c>
    </row>
    <row r="351116" spans="4:4" x14ac:dyDescent="0.25">
      <c r="D351116" t="s">
        <v>339</v>
      </c>
    </row>
    <row r="351117" spans="4:4" x14ac:dyDescent="0.25">
      <c r="D351117" t="s">
        <v>340</v>
      </c>
    </row>
    <row r="351118" spans="4:4" x14ac:dyDescent="0.25">
      <c r="D351118" t="s">
        <v>341</v>
      </c>
    </row>
    <row r="351119" spans="4:4" x14ac:dyDescent="0.25">
      <c r="D351119" t="s">
        <v>342</v>
      </c>
    </row>
    <row r="351120" spans="4:4" x14ac:dyDescent="0.25">
      <c r="D351120" t="s">
        <v>343</v>
      </c>
    </row>
    <row r="351121" spans="4:4" x14ac:dyDescent="0.25">
      <c r="D351121" t="s">
        <v>344</v>
      </c>
    </row>
    <row r="351122" spans="4:4" x14ac:dyDescent="0.25">
      <c r="D351122" t="s">
        <v>345</v>
      </c>
    </row>
    <row r="351123" spans="4:4" x14ac:dyDescent="0.25">
      <c r="D351123" t="s">
        <v>346</v>
      </c>
    </row>
    <row r="351124" spans="4:4" x14ac:dyDescent="0.25">
      <c r="D351124" t="s">
        <v>347</v>
      </c>
    </row>
    <row r="351125" spans="4:4" x14ac:dyDescent="0.25">
      <c r="D351125" t="s">
        <v>348</v>
      </c>
    </row>
    <row r="351126" spans="4:4" x14ac:dyDescent="0.25">
      <c r="D351126" t="s">
        <v>349</v>
      </c>
    </row>
    <row r="351127" spans="4:4" x14ac:dyDescent="0.25">
      <c r="D351127" t="s">
        <v>350</v>
      </c>
    </row>
    <row r="351128" spans="4:4" x14ac:dyDescent="0.25">
      <c r="D351128" t="s">
        <v>351</v>
      </c>
    </row>
    <row r="351129" spans="4:4" x14ac:dyDescent="0.25">
      <c r="D351129" t="s">
        <v>352</v>
      </c>
    </row>
    <row r="351130" spans="4:4" x14ac:dyDescent="0.25">
      <c r="D351130" t="s">
        <v>353</v>
      </c>
    </row>
    <row r="351131" spans="4:4" x14ac:dyDescent="0.25">
      <c r="D351131" t="s">
        <v>354</v>
      </c>
    </row>
    <row r="351132" spans="4:4" x14ac:dyDescent="0.25">
      <c r="D351132" t="s">
        <v>355</v>
      </c>
    </row>
    <row r="351133" spans="4:4" x14ac:dyDescent="0.25">
      <c r="D351133" t="s">
        <v>356</v>
      </c>
    </row>
    <row r="351134" spans="4:4" x14ac:dyDescent="0.25">
      <c r="D351134" t="s">
        <v>357</v>
      </c>
    </row>
    <row r="351135" spans="4:4" x14ac:dyDescent="0.25">
      <c r="D351135" t="s">
        <v>358</v>
      </c>
    </row>
    <row r="351136" spans="4:4" x14ac:dyDescent="0.25">
      <c r="D351136" t="s">
        <v>359</v>
      </c>
    </row>
    <row r="351137" spans="4:4" x14ac:dyDescent="0.25">
      <c r="D351137" t="s">
        <v>360</v>
      </c>
    </row>
    <row r="351138" spans="4:4" x14ac:dyDescent="0.25">
      <c r="D351138" t="s">
        <v>361</v>
      </c>
    </row>
    <row r="351139" spans="4:4" x14ac:dyDescent="0.25">
      <c r="D351139" t="s">
        <v>362</v>
      </c>
    </row>
    <row r="351140" spans="4:4" x14ac:dyDescent="0.25">
      <c r="D351140" t="s">
        <v>363</v>
      </c>
    </row>
    <row r="351141" spans="4:4" x14ac:dyDescent="0.25">
      <c r="D351141" t="s">
        <v>364</v>
      </c>
    </row>
    <row r="351142" spans="4:4" x14ac:dyDescent="0.25">
      <c r="D351142" t="s">
        <v>365</v>
      </c>
    </row>
    <row r="351143" spans="4:4" x14ac:dyDescent="0.25">
      <c r="D351143" t="s">
        <v>366</v>
      </c>
    </row>
    <row r="351144" spans="4:4" x14ac:dyDescent="0.25">
      <c r="D351144" t="s">
        <v>367</v>
      </c>
    </row>
    <row r="351145" spans="4:4" x14ac:dyDescent="0.25">
      <c r="D351145" t="s">
        <v>368</v>
      </c>
    </row>
    <row r="351146" spans="4:4" x14ac:dyDescent="0.25">
      <c r="D351146" t="s">
        <v>369</v>
      </c>
    </row>
    <row r="351147" spans="4:4" x14ac:dyDescent="0.25">
      <c r="D351147" t="s">
        <v>370</v>
      </c>
    </row>
    <row r="351148" spans="4:4" x14ac:dyDescent="0.25">
      <c r="D351148" t="s">
        <v>371</v>
      </c>
    </row>
    <row r="351149" spans="4:4" x14ac:dyDescent="0.25">
      <c r="D351149" t="s">
        <v>372</v>
      </c>
    </row>
    <row r="351150" spans="4:4" x14ac:dyDescent="0.25">
      <c r="D351150" t="s">
        <v>373</v>
      </c>
    </row>
    <row r="351151" spans="4:4" x14ac:dyDescent="0.25">
      <c r="D351151" t="s">
        <v>374</v>
      </c>
    </row>
    <row r="351152" spans="4:4" x14ac:dyDescent="0.25">
      <c r="D351152" t="s">
        <v>375</v>
      </c>
    </row>
    <row r="351153" spans="4:4" x14ac:dyDescent="0.25">
      <c r="D351153" t="s">
        <v>376</v>
      </c>
    </row>
    <row r="351154" spans="4:4" x14ac:dyDescent="0.25">
      <c r="D351154" t="s">
        <v>377</v>
      </c>
    </row>
    <row r="351155" spans="4:4" x14ac:dyDescent="0.25">
      <c r="D351155" t="s">
        <v>378</v>
      </c>
    </row>
    <row r="351156" spans="4:4" x14ac:dyDescent="0.25">
      <c r="D351156" t="s">
        <v>379</v>
      </c>
    </row>
    <row r="351157" spans="4:4" x14ac:dyDescent="0.25">
      <c r="D351157" t="s">
        <v>380</v>
      </c>
    </row>
    <row r="351158" spans="4:4" x14ac:dyDescent="0.25">
      <c r="D351158" t="s">
        <v>381</v>
      </c>
    </row>
    <row r="351159" spans="4:4" x14ac:dyDescent="0.25">
      <c r="D351159" t="s">
        <v>382</v>
      </c>
    </row>
    <row r="351160" spans="4:4" x14ac:dyDescent="0.25">
      <c r="D351160" t="s">
        <v>383</v>
      </c>
    </row>
    <row r="351161" spans="4:4" x14ac:dyDescent="0.25">
      <c r="D351161" t="s">
        <v>384</v>
      </c>
    </row>
    <row r="351162" spans="4:4" x14ac:dyDescent="0.25">
      <c r="D351162" t="s">
        <v>385</v>
      </c>
    </row>
    <row r="351163" spans="4:4" x14ac:dyDescent="0.25">
      <c r="D351163" t="s">
        <v>386</v>
      </c>
    </row>
    <row r="351164" spans="4:4" x14ac:dyDescent="0.25">
      <c r="D351164" t="s">
        <v>387</v>
      </c>
    </row>
    <row r="351165" spans="4:4" x14ac:dyDescent="0.25">
      <c r="D351165" t="s">
        <v>388</v>
      </c>
    </row>
    <row r="351166" spans="4:4" x14ac:dyDescent="0.25">
      <c r="D351166" t="s">
        <v>389</v>
      </c>
    </row>
    <row r="351167" spans="4:4" x14ac:dyDescent="0.25">
      <c r="D351167" t="s">
        <v>390</v>
      </c>
    </row>
    <row r="351168" spans="4:4" x14ac:dyDescent="0.25">
      <c r="D351168" t="s">
        <v>391</v>
      </c>
    </row>
    <row r="351169" spans="4:4" x14ac:dyDescent="0.25">
      <c r="D351169" t="s">
        <v>392</v>
      </c>
    </row>
    <row r="351170" spans="4:4" x14ac:dyDescent="0.25">
      <c r="D351170" t="s">
        <v>393</v>
      </c>
    </row>
    <row r="351171" spans="4:4" x14ac:dyDescent="0.25">
      <c r="D351171" t="s">
        <v>394</v>
      </c>
    </row>
    <row r="351172" spans="4:4" x14ac:dyDescent="0.25">
      <c r="D351172" t="s">
        <v>395</v>
      </c>
    </row>
    <row r="351173" spans="4:4" x14ac:dyDescent="0.25">
      <c r="D351173" t="s">
        <v>396</v>
      </c>
    </row>
    <row r="351174" spans="4:4" x14ac:dyDescent="0.25">
      <c r="D351174" t="s">
        <v>397</v>
      </c>
    </row>
    <row r="351175" spans="4:4" x14ac:dyDescent="0.25">
      <c r="D351175" t="s">
        <v>398</v>
      </c>
    </row>
    <row r="351176" spans="4:4" x14ac:dyDescent="0.25">
      <c r="D351176" t="s">
        <v>399</v>
      </c>
    </row>
    <row r="351177" spans="4:4" x14ac:dyDescent="0.25">
      <c r="D351177" t="s">
        <v>400</v>
      </c>
    </row>
    <row r="351178" spans="4:4" x14ac:dyDescent="0.25">
      <c r="D351178" t="s">
        <v>401</v>
      </c>
    </row>
    <row r="351179" spans="4:4" x14ac:dyDescent="0.25">
      <c r="D351179" t="s">
        <v>402</v>
      </c>
    </row>
    <row r="351180" spans="4:4" x14ac:dyDescent="0.25">
      <c r="D351180" t="s">
        <v>403</v>
      </c>
    </row>
    <row r="351181" spans="4:4" x14ac:dyDescent="0.25">
      <c r="D351181" t="s">
        <v>404</v>
      </c>
    </row>
    <row r="351182" spans="4:4" x14ac:dyDescent="0.25">
      <c r="D351182" t="s">
        <v>405</v>
      </c>
    </row>
    <row r="351183" spans="4:4" x14ac:dyDescent="0.25">
      <c r="D351183" t="s">
        <v>406</v>
      </c>
    </row>
    <row r="351184" spans="4:4" x14ac:dyDescent="0.25">
      <c r="D351184" t="s">
        <v>407</v>
      </c>
    </row>
    <row r="351185" spans="4:4" x14ac:dyDescent="0.25">
      <c r="D351185" t="s">
        <v>408</v>
      </c>
    </row>
    <row r="351186" spans="4:4" x14ac:dyDescent="0.25">
      <c r="D351186" t="s">
        <v>409</v>
      </c>
    </row>
    <row r="351187" spans="4:4" x14ac:dyDescent="0.25">
      <c r="D351187" t="s">
        <v>410</v>
      </c>
    </row>
    <row r="351188" spans="4:4" x14ac:dyDescent="0.25">
      <c r="D351188" t="s">
        <v>411</v>
      </c>
    </row>
    <row r="351189" spans="4:4" x14ac:dyDescent="0.25">
      <c r="D351189" t="s">
        <v>412</v>
      </c>
    </row>
    <row r="351190" spans="4:4" x14ac:dyDescent="0.25">
      <c r="D351190" t="s">
        <v>413</v>
      </c>
    </row>
    <row r="351191" spans="4:4" x14ac:dyDescent="0.25">
      <c r="D351191" t="s">
        <v>414</v>
      </c>
    </row>
    <row r="351192" spans="4:4" x14ac:dyDescent="0.25">
      <c r="D351192" t="s">
        <v>415</v>
      </c>
    </row>
    <row r="351193" spans="4:4" x14ac:dyDescent="0.25">
      <c r="D351193" t="s">
        <v>416</v>
      </c>
    </row>
    <row r="351194" spans="4:4" x14ac:dyDescent="0.25">
      <c r="D351194" t="s">
        <v>417</v>
      </c>
    </row>
    <row r="351195" spans="4:4" x14ac:dyDescent="0.25">
      <c r="D351195" t="s">
        <v>418</v>
      </c>
    </row>
    <row r="351196" spans="4:4" x14ac:dyDescent="0.25">
      <c r="D351196" t="s">
        <v>419</v>
      </c>
    </row>
    <row r="351197" spans="4:4" x14ac:dyDescent="0.25">
      <c r="D351197" t="s">
        <v>420</v>
      </c>
    </row>
    <row r="351198" spans="4:4" x14ac:dyDescent="0.25">
      <c r="D351198" t="s">
        <v>421</v>
      </c>
    </row>
    <row r="351199" spans="4:4" x14ac:dyDescent="0.25">
      <c r="D351199" t="s">
        <v>422</v>
      </c>
    </row>
    <row r="351200" spans="4:4" x14ac:dyDescent="0.25">
      <c r="D351200" t="s">
        <v>423</v>
      </c>
    </row>
    <row r="351201" spans="4:4" x14ac:dyDescent="0.25">
      <c r="D351201" t="s">
        <v>424</v>
      </c>
    </row>
    <row r="351202" spans="4:4" x14ac:dyDescent="0.25">
      <c r="D351202" t="s">
        <v>425</v>
      </c>
    </row>
    <row r="351203" spans="4:4" x14ac:dyDescent="0.25">
      <c r="D351203" t="s">
        <v>426</v>
      </c>
    </row>
    <row r="351204" spans="4:4" x14ac:dyDescent="0.25">
      <c r="D351204" t="s">
        <v>427</v>
      </c>
    </row>
    <row r="351205" spans="4:4" x14ac:dyDescent="0.25">
      <c r="D351205" t="s">
        <v>428</v>
      </c>
    </row>
    <row r="351206" spans="4:4" x14ac:dyDescent="0.25">
      <c r="D351206" t="s">
        <v>429</v>
      </c>
    </row>
    <row r="351207" spans="4:4" x14ac:dyDescent="0.25">
      <c r="D351207" t="s">
        <v>430</v>
      </c>
    </row>
    <row r="351208" spans="4:4" x14ac:dyDescent="0.25">
      <c r="D351208" t="s">
        <v>431</v>
      </c>
    </row>
    <row r="351209" spans="4:4" x14ac:dyDescent="0.25">
      <c r="D351209" t="s">
        <v>432</v>
      </c>
    </row>
    <row r="351210" spans="4:4" x14ac:dyDescent="0.25">
      <c r="D351210" t="s">
        <v>433</v>
      </c>
    </row>
    <row r="351211" spans="4:4" x14ac:dyDescent="0.25">
      <c r="D351211" t="s">
        <v>434</v>
      </c>
    </row>
    <row r="351212" spans="4:4" x14ac:dyDescent="0.25">
      <c r="D351212" t="s">
        <v>435</v>
      </c>
    </row>
    <row r="351213" spans="4:4" x14ac:dyDescent="0.25">
      <c r="D351213" t="s">
        <v>436</v>
      </c>
    </row>
    <row r="351214" spans="4:4" x14ac:dyDescent="0.25">
      <c r="D351214" t="s">
        <v>437</v>
      </c>
    </row>
    <row r="351215" spans="4:4" x14ac:dyDescent="0.25">
      <c r="D351215" t="s">
        <v>438</v>
      </c>
    </row>
    <row r="351216" spans="4:4" x14ac:dyDescent="0.25">
      <c r="D351216" t="s">
        <v>439</v>
      </c>
    </row>
    <row r="351217" spans="4:4" x14ac:dyDescent="0.25">
      <c r="D351217" t="s">
        <v>440</v>
      </c>
    </row>
    <row r="351218" spans="4:4" x14ac:dyDescent="0.25">
      <c r="D351218" t="s">
        <v>441</v>
      </c>
    </row>
    <row r="351219" spans="4:4" x14ac:dyDescent="0.25">
      <c r="D351219" t="s">
        <v>442</v>
      </c>
    </row>
    <row r="351220" spans="4:4" x14ac:dyDescent="0.25">
      <c r="D351220" t="s">
        <v>443</v>
      </c>
    </row>
    <row r="351221" spans="4:4" x14ac:dyDescent="0.25">
      <c r="D351221" t="s">
        <v>444</v>
      </c>
    </row>
    <row r="351222" spans="4:4" x14ac:dyDescent="0.25">
      <c r="D351222" t="s">
        <v>445</v>
      </c>
    </row>
    <row r="351223" spans="4:4" x14ac:dyDescent="0.25">
      <c r="D351223" t="s">
        <v>446</v>
      </c>
    </row>
    <row r="351224" spans="4:4" x14ac:dyDescent="0.25">
      <c r="D351224" t="s">
        <v>447</v>
      </c>
    </row>
    <row r="351225" spans="4:4" x14ac:dyDescent="0.25">
      <c r="D351225" t="s">
        <v>448</v>
      </c>
    </row>
    <row r="351226" spans="4:4" x14ac:dyDescent="0.25">
      <c r="D351226" t="s">
        <v>449</v>
      </c>
    </row>
    <row r="351227" spans="4:4" x14ac:dyDescent="0.25">
      <c r="D351227" t="s">
        <v>450</v>
      </c>
    </row>
    <row r="351228" spans="4:4" x14ac:dyDescent="0.25">
      <c r="D351228" t="s">
        <v>451</v>
      </c>
    </row>
    <row r="351229" spans="4:4" x14ac:dyDescent="0.25">
      <c r="D351229" t="s">
        <v>452</v>
      </c>
    </row>
    <row r="351230" spans="4:4" x14ac:dyDescent="0.25">
      <c r="D351230" t="s">
        <v>453</v>
      </c>
    </row>
    <row r="351231" spans="4:4" x14ac:dyDescent="0.25">
      <c r="D351231" t="s">
        <v>454</v>
      </c>
    </row>
    <row r="351232" spans="4:4" x14ac:dyDescent="0.25">
      <c r="D351232" t="s">
        <v>455</v>
      </c>
    </row>
    <row r="351233" spans="4:4" x14ac:dyDescent="0.25">
      <c r="D351233" t="s">
        <v>456</v>
      </c>
    </row>
    <row r="351234" spans="4:4" x14ac:dyDescent="0.25">
      <c r="D351234" t="s">
        <v>457</v>
      </c>
    </row>
    <row r="351235" spans="4:4" x14ac:dyDescent="0.25">
      <c r="D351235" t="s">
        <v>458</v>
      </c>
    </row>
    <row r="351236" spans="4:4" x14ac:dyDescent="0.25">
      <c r="D351236" t="s">
        <v>459</v>
      </c>
    </row>
    <row r="351237" spans="4:4" x14ac:dyDescent="0.25">
      <c r="D351237" t="s">
        <v>460</v>
      </c>
    </row>
    <row r="351238" spans="4:4" x14ac:dyDescent="0.25">
      <c r="D351238" t="s">
        <v>461</v>
      </c>
    </row>
    <row r="351239" spans="4:4" x14ac:dyDescent="0.25">
      <c r="D351239" t="s">
        <v>462</v>
      </c>
    </row>
    <row r="351240" spans="4:4" x14ac:dyDescent="0.25">
      <c r="D351240" t="s">
        <v>463</v>
      </c>
    </row>
    <row r="351241" spans="4:4" x14ac:dyDescent="0.25">
      <c r="D351241" t="s">
        <v>464</v>
      </c>
    </row>
    <row r="351242" spans="4:4" x14ac:dyDescent="0.25">
      <c r="D351242" t="s">
        <v>465</v>
      </c>
    </row>
    <row r="351243" spans="4:4" x14ac:dyDescent="0.25">
      <c r="D351243" t="s">
        <v>466</v>
      </c>
    </row>
    <row r="351244" spans="4:4" x14ac:dyDescent="0.25">
      <c r="D351244" t="s">
        <v>467</v>
      </c>
    </row>
    <row r="351245" spans="4:4" x14ac:dyDescent="0.25">
      <c r="D351245" t="s">
        <v>468</v>
      </c>
    </row>
    <row r="351246" spans="4:4" x14ac:dyDescent="0.25">
      <c r="D351246" t="s">
        <v>469</v>
      </c>
    </row>
    <row r="351247" spans="4:4" x14ac:dyDescent="0.25">
      <c r="D351247" t="s">
        <v>470</v>
      </c>
    </row>
    <row r="351248" spans="4:4" x14ac:dyDescent="0.25">
      <c r="D351248" t="s">
        <v>471</v>
      </c>
    </row>
    <row r="351249" spans="4:4" x14ac:dyDescent="0.25">
      <c r="D351249" t="s">
        <v>472</v>
      </c>
    </row>
    <row r="351250" spans="4:4" x14ac:dyDescent="0.25">
      <c r="D351250" t="s">
        <v>473</v>
      </c>
    </row>
    <row r="351251" spans="4:4" x14ac:dyDescent="0.25">
      <c r="D351251" t="s">
        <v>474</v>
      </c>
    </row>
    <row r="351252" spans="4:4" x14ac:dyDescent="0.25">
      <c r="D351252" t="s">
        <v>475</v>
      </c>
    </row>
    <row r="351253" spans="4:4" x14ac:dyDescent="0.25">
      <c r="D351253" t="s">
        <v>476</v>
      </c>
    </row>
    <row r="351254" spans="4:4" x14ac:dyDescent="0.25">
      <c r="D351254" t="s">
        <v>477</v>
      </c>
    </row>
    <row r="351255" spans="4:4" x14ac:dyDescent="0.25">
      <c r="D351255" t="s">
        <v>478</v>
      </c>
    </row>
    <row r="351256" spans="4:4" x14ac:dyDescent="0.25">
      <c r="D351256" t="s">
        <v>479</v>
      </c>
    </row>
    <row r="351257" spans="4:4" x14ac:dyDescent="0.25">
      <c r="D351257" t="s">
        <v>480</v>
      </c>
    </row>
    <row r="351258" spans="4:4" x14ac:dyDescent="0.25">
      <c r="D351258" t="s">
        <v>481</v>
      </c>
    </row>
    <row r="351259" spans="4:4" x14ac:dyDescent="0.25">
      <c r="D351259" t="s">
        <v>482</v>
      </c>
    </row>
    <row r="351260" spans="4:4" x14ac:dyDescent="0.25">
      <c r="D351260" t="s">
        <v>483</v>
      </c>
    </row>
    <row r="351261" spans="4:4" x14ac:dyDescent="0.25">
      <c r="D351261" t="s">
        <v>484</v>
      </c>
    </row>
    <row r="351262" spans="4:4" x14ac:dyDescent="0.25">
      <c r="D351262" t="s">
        <v>485</v>
      </c>
    </row>
    <row r="351263" spans="4:4" x14ac:dyDescent="0.25">
      <c r="D351263" t="s">
        <v>486</v>
      </c>
    </row>
    <row r="351264" spans="4:4" x14ac:dyDescent="0.25">
      <c r="D351264" t="s">
        <v>487</v>
      </c>
    </row>
    <row r="351265" spans="4:4" x14ac:dyDescent="0.25">
      <c r="D351265" t="s">
        <v>488</v>
      </c>
    </row>
    <row r="351266" spans="4:4" x14ac:dyDescent="0.25">
      <c r="D351266" t="s">
        <v>489</v>
      </c>
    </row>
    <row r="351267" spans="4:4" x14ac:dyDescent="0.25">
      <c r="D351267" t="s">
        <v>490</v>
      </c>
    </row>
    <row r="351268" spans="4:4" x14ac:dyDescent="0.25">
      <c r="D351268" t="s">
        <v>491</v>
      </c>
    </row>
    <row r="351269" spans="4:4" x14ac:dyDescent="0.25">
      <c r="D351269" t="s">
        <v>492</v>
      </c>
    </row>
    <row r="351270" spans="4:4" x14ac:dyDescent="0.25">
      <c r="D351270" t="s">
        <v>493</v>
      </c>
    </row>
    <row r="351271" spans="4:4" x14ac:dyDescent="0.25">
      <c r="D351271" t="s">
        <v>494</v>
      </c>
    </row>
    <row r="351272" spans="4:4" x14ac:dyDescent="0.25">
      <c r="D351272" t="s">
        <v>495</v>
      </c>
    </row>
    <row r="351273" spans="4:4" x14ac:dyDescent="0.25">
      <c r="D351273" t="s">
        <v>496</v>
      </c>
    </row>
    <row r="351274" spans="4:4" x14ac:dyDescent="0.25">
      <c r="D351274" t="s">
        <v>497</v>
      </c>
    </row>
    <row r="351275" spans="4:4" x14ac:dyDescent="0.25">
      <c r="D351275" t="s">
        <v>498</v>
      </c>
    </row>
    <row r="351276" spans="4:4" x14ac:dyDescent="0.25">
      <c r="D351276" t="s">
        <v>499</v>
      </c>
    </row>
    <row r="351277" spans="4:4" x14ac:dyDescent="0.25">
      <c r="D351277" t="s">
        <v>500</v>
      </c>
    </row>
    <row r="351278" spans="4:4" x14ac:dyDescent="0.25">
      <c r="D351278" t="s">
        <v>501</v>
      </c>
    </row>
    <row r="351279" spans="4:4" x14ac:dyDescent="0.25">
      <c r="D351279" t="s">
        <v>502</v>
      </c>
    </row>
    <row r="351280" spans="4:4" x14ac:dyDescent="0.25">
      <c r="D351280" t="s">
        <v>503</v>
      </c>
    </row>
    <row r="351281" spans="4:4" x14ac:dyDescent="0.25">
      <c r="D351281" t="s">
        <v>504</v>
      </c>
    </row>
    <row r="351282" spans="4:4" x14ac:dyDescent="0.25">
      <c r="D351282" t="s">
        <v>505</v>
      </c>
    </row>
    <row r="351283" spans="4:4" x14ac:dyDescent="0.25">
      <c r="D351283" t="s">
        <v>506</v>
      </c>
    </row>
    <row r="351284" spans="4:4" x14ac:dyDescent="0.25">
      <c r="D351284" t="s">
        <v>507</v>
      </c>
    </row>
    <row r="351285" spans="4:4" x14ac:dyDescent="0.25">
      <c r="D351285" t="s">
        <v>508</v>
      </c>
    </row>
    <row r="351286" spans="4:4" x14ac:dyDescent="0.25">
      <c r="D351286" t="s">
        <v>509</v>
      </c>
    </row>
    <row r="351287" spans="4:4" x14ac:dyDescent="0.25">
      <c r="D351287" t="s">
        <v>510</v>
      </c>
    </row>
    <row r="351288" spans="4:4" x14ac:dyDescent="0.25">
      <c r="D351288" t="s">
        <v>511</v>
      </c>
    </row>
    <row r="351289" spans="4:4" x14ac:dyDescent="0.25">
      <c r="D351289" t="s">
        <v>512</v>
      </c>
    </row>
    <row r="351290" spans="4:4" x14ac:dyDescent="0.25">
      <c r="D351290" t="s">
        <v>513</v>
      </c>
    </row>
    <row r="351291" spans="4:4" x14ac:dyDescent="0.25">
      <c r="D351291" t="s">
        <v>514</v>
      </c>
    </row>
    <row r="351292" spans="4:4" x14ac:dyDescent="0.25">
      <c r="D351292" t="s">
        <v>515</v>
      </c>
    </row>
    <row r="351293" spans="4:4" x14ac:dyDescent="0.25">
      <c r="D351293" t="s">
        <v>516</v>
      </c>
    </row>
    <row r="351294" spans="4:4" x14ac:dyDescent="0.25">
      <c r="D351294" t="s">
        <v>517</v>
      </c>
    </row>
    <row r="351295" spans="4:4" x14ac:dyDescent="0.25">
      <c r="D351295" t="s">
        <v>518</v>
      </c>
    </row>
    <row r="351296" spans="4:4" x14ac:dyDescent="0.25">
      <c r="D351296" t="s">
        <v>519</v>
      </c>
    </row>
    <row r="351297" spans="4:4" x14ac:dyDescent="0.25">
      <c r="D351297" t="s">
        <v>520</v>
      </c>
    </row>
    <row r="351298" spans="4:4" x14ac:dyDescent="0.25">
      <c r="D351298" t="s">
        <v>521</v>
      </c>
    </row>
    <row r="351299" spans="4:4" x14ac:dyDescent="0.25">
      <c r="D351299" t="s">
        <v>522</v>
      </c>
    </row>
    <row r="351300" spans="4:4" x14ac:dyDescent="0.25">
      <c r="D351300" t="s">
        <v>523</v>
      </c>
    </row>
    <row r="351301" spans="4:4" x14ac:dyDescent="0.25">
      <c r="D351301" t="s">
        <v>524</v>
      </c>
    </row>
    <row r="351302" spans="4:4" x14ac:dyDescent="0.25">
      <c r="D351302" t="s">
        <v>525</v>
      </c>
    </row>
    <row r="351303" spans="4:4" x14ac:dyDescent="0.25">
      <c r="D351303" t="s">
        <v>526</v>
      </c>
    </row>
    <row r="351304" spans="4:4" x14ac:dyDescent="0.25">
      <c r="D351304" t="s">
        <v>527</v>
      </c>
    </row>
    <row r="351305" spans="4:4" x14ac:dyDescent="0.25">
      <c r="D351305" t="s">
        <v>528</v>
      </c>
    </row>
    <row r="351306" spans="4:4" x14ac:dyDescent="0.25">
      <c r="D351306" t="s">
        <v>529</v>
      </c>
    </row>
    <row r="351307" spans="4:4" x14ac:dyDescent="0.25">
      <c r="D351307" t="s">
        <v>530</v>
      </c>
    </row>
    <row r="351308" spans="4:4" x14ac:dyDescent="0.25">
      <c r="D351308" t="s">
        <v>531</v>
      </c>
    </row>
    <row r="351309" spans="4:4" x14ac:dyDescent="0.25">
      <c r="D351309" t="s">
        <v>532</v>
      </c>
    </row>
    <row r="351310" spans="4:4" x14ac:dyDescent="0.25">
      <c r="D351310" t="s">
        <v>533</v>
      </c>
    </row>
    <row r="351311" spans="4:4" x14ac:dyDescent="0.25">
      <c r="D351311" t="s">
        <v>534</v>
      </c>
    </row>
    <row r="351312" spans="4:4" x14ac:dyDescent="0.25">
      <c r="D351312" t="s">
        <v>535</v>
      </c>
    </row>
    <row r="351313" spans="4:4" x14ac:dyDescent="0.25">
      <c r="D351313" t="s">
        <v>536</v>
      </c>
    </row>
    <row r="351314" spans="4:4" x14ac:dyDescent="0.25">
      <c r="D351314" t="s">
        <v>537</v>
      </c>
    </row>
    <row r="351315" spans="4:4" x14ac:dyDescent="0.25">
      <c r="D351315" t="s">
        <v>538</v>
      </c>
    </row>
    <row r="351316" spans="4:4" x14ac:dyDescent="0.25">
      <c r="D351316" t="s">
        <v>539</v>
      </c>
    </row>
    <row r="351317" spans="4:4" x14ac:dyDescent="0.25">
      <c r="D351317" t="s">
        <v>540</v>
      </c>
    </row>
    <row r="351318" spans="4:4" x14ac:dyDescent="0.25">
      <c r="D351318" t="s">
        <v>541</v>
      </c>
    </row>
    <row r="351319" spans="4:4" x14ac:dyDescent="0.25">
      <c r="D351319" t="s">
        <v>542</v>
      </c>
    </row>
    <row r="351320" spans="4:4" x14ac:dyDescent="0.25">
      <c r="D351320" t="s">
        <v>543</v>
      </c>
    </row>
    <row r="351321" spans="4:4" x14ac:dyDescent="0.25">
      <c r="D351321" t="s">
        <v>544</v>
      </c>
    </row>
    <row r="351322" spans="4:4" x14ac:dyDescent="0.25">
      <c r="D351322" t="s">
        <v>545</v>
      </c>
    </row>
    <row r="351323" spans="4:4" x14ac:dyDescent="0.25">
      <c r="D351323" t="s">
        <v>546</v>
      </c>
    </row>
    <row r="351324" spans="4:4" x14ac:dyDescent="0.25">
      <c r="D351324" t="s">
        <v>547</v>
      </c>
    </row>
    <row r="351325" spans="4:4" x14ac:dyDescent="0.25">
      <c r="D351325" t="s">
        <v>548</v>
      </c>
    </row>
    <row r="351326" spans="4:4" x14ac:dyDescent="0.25">
      <c r="D351326" t="s">
        <v>549</v>
      </c>
    </row>
    <row r="351327" spans="4:4" x14ac:dyDescent="0.25">
      <c r="D351327" t="s">
        <v>550</v>
      </c>
    </row>
    <row r="351328" spans="4:4" x14ac:dyDescent="0.25">
      <c r="D351328" t="s">
        <v>551</v>
      </c>
    </row>
    <row r="351329" spans="4:4" x14ac:dyDescent="0.25">
      <c r="D351329" t="s">
        <v>552</v>
      </c>
    </row>
    <row r="351330" spans="4:4" x14ac:dyDescent="0.25">
      <c r="D351330" t="s">
        <v>553</v>
      </c>
    </row>
    <row r="351331" spans="4:4" x14ac:dyDescent="0.25">
      <c r="D351331" t="s">
        <v>554</v>
      </c>
    </row>
    <row r="351332" spans="4:4" x14ac:dyDescent="0.25">
      <c r="D351332" t="s">
        <v>555</v>
      </c>
    </row>
    <row r="351333" spans="4:4" x14ac:dyDescent="0.25">
      <c r="D351333" t="s">
        <v>556</v>
      </c>
    </row>
    <row r="351334" spans="4:4" x14ac:dyDescent="0.25">
      <c r="D351334" t="s">
        <v>557</v>
      </c>
    </row>
    <row r="351335" spans="4:4" x14ac:dyDescent="0.25">
      <c r="D351335" t="s">
        <v>558</v>
      </c>
    </row>
    <row r="351336" spans="4:4" x14ac:dyDescent="0.25">
      <c r="D351336" t="s">
        <v>559</v>
      </c>
    </row>
    <row r="351337" spans="4:4" x14ac:dyDescent="0.25">
      <c r="D351337" t="s">
        <v>560</v>
      </c>
    </row>
    <row r="351338" spans="4:4" x14ac:dyDescent="0.25">
      <c r="D351338" t="s">
        <v>561</v>
      </c>
    </row>
    <row r="351339" spans="4:4" x14ac:dyDescent="0.25">
      <c r="D351339" t="s">
        <v>562</v>
      </c>
    </row>
    <row r="351340" spans="4:4" x14ac:dyDescent="0.25">
      <c r="D351340" t="s">
        <v>563</v>
      </c>
    </row>
    <row r="351341" spans="4:4" x14ac:dyDescent="0.25">
      <c r="D351341" t="s">
        <v>564</v>
      </c>
    </row>
    <row r="351342" spans="4:4" x14ac:dyDescent="0.25">
      <c r="D351342" t="s">
        <v>565</v>
      </c>
    </row>
    <row r="351343" spans="4:4" x14ac:dyDescent="0.25">
      <c r="D351343" t="s">
        <v>566</v>
      </c>
    </row>
    <row r="351344" spans="4:4" x14ac:dyDescent="0.25">
      <c r="D351344" t="s">
        <v>567</v>
      </c>
    </row>
    <row r="351345" spans="4:4" x14ac:dyDescent="0.25">
      <c r="D351345" t="s">
        <v>568</v>
      </c>
    </row>
    <row r="351346" spans="4:4" x14ac:dyDescent="0.25">
      <c r="D351346" t="s">
        <v>569</v>
      </c>
    </row>
    <row r="351347" spans="4:4" x14ac:dyDescent="0.25">
      <c r="D351347" t="s">
        <v>570</v>
      </c>
    </row>
    <row r="351348" spans="4:4" x14ac:dyDescent="0.25">
      <c r="D351348" t="s">
        <v>571</v>
      </c>
    </row>
    <row r="351349" spans="4:4" x14ac:dyDescent="0.25">
      <c r="D351349" t="s">
        <v>572</v>
      </c>
    </row>
    <row r="351350" spans="4:4" x14ac:dyDescent="0.25">
      <c r="D351350" t="s">
        <v>573</v>
      </c>
    </row>
    <row r="351351" spans="4:4" x14ac:dyDescent="0.25">
      <c r="D351351" t="s">
        <v>574</v>
      </c>
    </row>
    <row r="351352" spans="4:4" x14ac:dyDescent="0.25">
      <c r="D351352" t="s">
        <v>575</v>
      </c>
    </row>
    <row r="351353" spans="4:4" x14ac:dyDescent="0.25">
      <c r="D351353" t="s">
        <v>576</v>
      </c>
    </row>
    <row r="351354" spans="4:4" x14ac:dyDescent="0.25">
      <c r="D351354" t="s">
        <v>577</v>
      </c>
    </row>
    <row r="351355" spans="4:4" x14ac:dyDescent="0.25">
      <c r="D351355" t="s">
        <v>578</v>
      </c>
    </row>
    <row r="351356" spans="4:4" x14ac:dyDescent="0.25">
      <c r="D351356" t="s">
        <v>579</v>
      </c>
    </row>
    <row r="351357" spans="4:4" x14ac:dyDescent="0.25">
      <c r="D351357" t="s">
        <v>580</v>
      </c>
    </row>
    <row r="351358" spans="4:4" x14ac:dyDescent="0.25">
      <c r="D351358" t="s">
        <v>581</v>
      </c>
    </row>
    <row r="351359" spans="4:4" x14ac:dyDescent="0.25">
      <c r="D351359" t="s">
        <v>582</v>
      </c>
    </row>
    <row r="351360" spans="4:4" x14ac:dyDescent="0.25">
      <c r="D351360" t="s">
        <v>583</v>
      </c>
    </row>
    <row r="351361" spans="4:4" x14ac:dyDescent="0.25">
      <c r="D351361" t="s">
        <v>584</v>
      </c>
    </row>
    <row r="351362" spans="4:4" x14ac:dyDescent="0.25">
      <c r="D351362" t="s">
        <v>585</v>
      </c>
    </row>
    <row r="351363" spans="4:4" x14ac:dyDescent="0.25">
      <c r="D351363" t="s">
        <v>586</v>
      </c>
    </row>
    <row r="351364" spans="4:4" x14ac:dyDescent="0.25">
      <c r="D351364" t="s">
        <v>587</v>
      </c>
    </row>
    <row r="351365" spans="4:4" x14ac:dyDescent="0.25">
      <c r="D351365" t="s">
        <v>588</v>
      </c>
    </row>
    <row r="351366" spans="4:4" x14ac:dyDescent="0.25">
      <c r="D351366" t="s">
        <v>589</v>
      </c>
    </row>
    <row r="351367" spans="4:4" x14ac:dyDescent="0.25">
      <c r="D351367" t="s">
        <v>590</v>
      </c>
    </row>
    <row r="351368" spans="4:4" x14ac:dyDescent="0.25">
      <c r="D351368" t="s">
        <v>591</v>
      </c>
    </row>
    <row r="351369" spans="4:4" x14ac:dyDescent="0.25">
      <c r="D351369" t="s">
        <v>592</v>
      </c>
    </row>
    <row r="351370" spans="4:4" x14ac:dyDescent="0.25">
      <c r="D351370" t="s">
        <v>593</v>
      </c>
    </row>
    <row r="351371" spans="4:4" x14ac:dyDescent="0.25">
      <c r="D351371" t="s">
        <v>594</v>
      </c>
    </row>
    <row r="351372" spans="4:4" x14ac:dyDescent="0.25">
      <c r="D351372" t="s">
        <v>595</v>
      </c>
    </row>
    <row r="351373" spans="4:4" x14ac:dyDescent="0.25">
      <c r="D351373" t="s">
        <v>596</v>
      </c>
    </row>
    <row r="351374" spans="4:4" x14ac:dyDescent="0.25">
      <c r="D351374" t="s">
        <v>597</v>
      </c>
    </row>
    <row r="351375" spans="4:4" x14ac:dyDescent="0.25">
      <c r="D351375" t="s">
        <v>598</v>
      </c>
    </row>
    <row r="351376" spans="4:4" x14ac:dyDescent="0.25">
      <c r="D351376" t="s">
        <v>599</v>
      </c>
    </row>
    <row r="351377" spans="4:4" x14ac:dyDescent="0.25">
      <c r="D351377" t="s">
        <v>600</v>
      </c>
    </row>
    <row r="351378" spans="4:4" x14ac:dyDescent="0.25">
      <c r="D351378" t="s">
        <v>601</v>
      </c>
    </row>
    <row r="351379" spans="4:4" x14ac:dyDescent="0.25">
      <c r="D351379" t="s">
        <v>602</v>
      </c>
    </row>
    <row r="351380" spans="4:4" x14ac:dyDescent="0.25">
      <c r="D351380" t="s">
        <v>603</v>
      </c>
    </row>
    <row r="351381" spans="4:4" x14ac:dyDescent="0.25">
      <c r="D351381" t="s">
        <v>604</v>
      </c>
    </row>
    <row r="351382" spans="4:4" x14ac:dyDescent="0.25">
      <c r="D351382" t="s">
        <v>605</v>
      </c>
    </row>
    <row r="351383" spans="4:4" x14ac:dyDescent="0.25">
      <c r="D351383" t="s">
        <v>606</v>
      </c>
    </row>
    <row r="351384" spans="4:4" x14ac:dyDescent="0.25">
      <c r="D351384" t="s">
        <v>607</v>
      </c>
    </row>
    <row r="351385" spans="4:4" x14ac:dyDescent="0.25">
      <c r="D351385" t="s">
        <v>608</v>
      </c>
    </row>
    <row r="351386" spans="4:4" x14ac:dyDescent="0.25">
      <c r="D351386" t="s">
        <v>609</v>
      </c>
    </row>
    <row r="351387" spans="4:4" x14ac:dyDescent="0.25">
      <c r="D351387" t="s">
        <v>610</v>
      </c>
    </row>
    <row r="351388" spans="4:4" x14ac:dyDescent="0.25">
      <c r="D351388" t="s">
        <v>611</v>
      </c>
    </row>
    <row r="351389" spans="4:4" x14ac:dyDescent="0.25">
      <c r="D351389" t="s">
        <v>612</v>
      </c>
    </row>
    <row r="351390" spans="4:4" x14ac:dyDescent="0.25">
      <c r="D351390" t="s">
        <v>613</v>
      </c>
    </row>
    <row r="351391" spans="4:4" x14ac:dyDescent="0.25">
      <c r="D351391" t="s">
        <v>614</v>
      </c>
    </row>
    <row r="351392" spans="4:4" x14ac:dyDescent="0.25">
      <c r="D351392" t="s">
        <v>615</v>
      </c>
    </row>
    <row r="351393" spans="4:4" x14ac:dyDescent="0.25">
      <c r="D351393" t="s">
        <v>616</v>
      </c>
    </row>
    <row r="351394" spans="4:4" x14ac:dyDescent="0.25">
      <c r="D351394" t="s">
        <v>617</v>
      </c>
    </row>
    <row r="351395" spans="4:4" x14ac:dyDescent="0.25">
      <c r="D351395" t="s">
        <v>618</v>
      </c>
    </row>
    <row r="351396" spans="4:4" x14ac:dyDescent="0.25">
      <c r="D351396" t="s">
        <v>619</v>
      </c>
    </row>
    <row r="351397" spans="4:4" x14ac:dyDescent="0.25">
      <c r="D351397" t="s">
        <v>620</v>
      </c>
    </row>
    <row r="351398" spans="4:4" x14ac:dyDescent="0.25">
      <c r="D351398" t="s">
        <v>621</v>
      </c>
    </row>
    <row r="351399" spans="4:4" x14ac:dyDescent="0.25">
      <c r="D351399" t="s">
        <v>622</v>
      </c>
    </row>
    <row r="351400" spans="4:4" x14ac:dyDescent="0.25">
      <c r="D351400" t="s">
        <v>623</v>
      </c>
    </row>
    <row r="351401" spans="4:4" x14ac:dyDescent="0.25">
      <c r="D351401" t="s">
        <v>624</v>
      </c>
    </row>
    <row r="351402" spans="4:4" x14ac:dyDescent="0.25">
      <c r="D351402" t="s">
        <v>625</v>
      </c>
    </row>
    <row r="351403" spans="4:4" x14ac:dyDescent="0.25">
      <c r="D351403" t="s">
        <v>626</v>
      </c>
    </row>
    <row r="351404" spans="4:4" x14ac:dyDescent="0.25">
      <c r="D351404" t="s">
        <v>627</v>
      </c>
    </row>
    <row r="351405" spans="4:4" x14ac:dyDescent="0.25">
      <c r="D351405" t="s">
        <v>628</v>
      </c>
    </row>
    <row r="351406" spans="4:4" x14ac:dyDescent="0.25">
      <c r="D351406" t="s">
        <v>629</v>
      </c>
    </row>
    <row r="351407" spans="4:4" x14ac:dyDescent="0.25">
      <c r="D351407" t="s">
        <v>630</v>
      </c>
    </row>
    <row r="351408" spans="4:4" x14ac:dyDescent="0.25">
      <c r="D351408" t="s">
        <v>631</v>
      </c>
    </row>
    <row r="351409" spans="4:4" x14ac:dyDescent="0.25">
      <c r="D351409" t="s">
        <v>632</v>
      </c>
    </row>
    <row r="351410" spans="4:4" x14ac:dyDescent="0.25">
      <c r="D351410" t="s">
        <v>633</v>
      </c>
    </row>
    <row r="351411" spans="4:4" x14ac:dyDescent="0.25">
      <c r="D351411" t="s">
        <v>634</v>
      </c>
    </row>
    <row r="351412" spans="4:4" x14ac:dyDescent="0.25">
      <c r="D351412" t="s">
        <v>635</v>
      </c>
    </row>
    <row r="351413" spans="4:4" x14ac:dyDescent="0.25">
      <c r="D351413" t="s">
        <v>636</v>
      </c>
    </row>
    <row r="351414" spans="4:4" x14ac:dyDescent="0.25">
      <c r="D351414" t="s">
        <v>637</v>
      </c>
    </row>
    <row r="351415" spans="4:4" x14ac:dyDescent="0.25">
      <c r="D351415" t="s">
        <v>638</v>
      </c>
    </row>
    <row r="351416" spans="4:4" x14ac:dyDescent="0.25">
      <c r="D351416" t="s">
        <v>639</v>
      </c>
    </row>
    <row r="351417" spans="4:4" x14ac:dyDescent="0.25">
      <c r="D351417" t="s">
        <v>640</v>
      </c>
    </row>
    <row r="351418" spans="4:4" x14ac:dyDescent="0.25">
      <c r="D351418" t="s">
        <v>641</v>
      </c>
    </row>
    <row r="351419" spans="4:4" x14ac:dyDescent="0.25">
      <c r="D351419" t="s">
        <v>642</v>
      </c>
    </row>
    <row r="351420" spans="4:4" x14ac:dyDescent="0.25">
      <c r="D351420" t="s">
        <v>643</v>
      </c>
    </row>
    <row r="351421" spans="4:4" x14ac:dyDescent="0.25">
      <c r="D351421" t="s">
        <v>644</v>
      </c>
    </row>
    <row r="351422" spans="4:4" x14ac:dyDescent="0.25">
      <c r="D351422" t="s">
        <v>645</v>
      </c>
    </row>
    <row r="351423" spans="4:4" x14ac:dyDescent="0.25">
      <c r="D351423" t="s">
        <v>646</v>
      </c>
    </row>
    <row r="351424" spans="4:4" x14ac:dyDescent="0.25">
      <c r="D351424" t="s">
        <v>647</v>
      </c>
    </row>
    <row r="351425" spans="4:4" x14ac:dyDescent="0.25">
      <c r="D351425" t="s">
        <v>648</v>
      </c>
    </row>
    <row r="351426" spans="4:4" x14ac:dyDescent="0.25">
      <c r="D351426" t="s">
        <v>649</v>
      </c>
    </row>
    <row r="351427" spans="4:4" x14ac:dyDescent="0.25">
      <c r="D351427" t="s">
        <v>650</v>
      </c>
    </row>
    <row r="351428" spans="4:4" x14ac:dyDescent="0.25">
      <c r="D351428" t="s">
        <v>651</v>
      </c>
    </row>
    <row r="351429" spans="4:4" x14ac:dyDescent="0.25">
      <c r="D351429" t="s">
        <v>652</v>
      </c>
    </row>
    <row r="351430" spans="4:4" x14ac:dyDescent="0.25">
      <c r="D351430" t="s">
        <v>653</v>
      </c>
    </row>
    <row r="351431" spans="4:4" x14ac:dyDescent="0.25">
      <c r="D351431" t="s">
        <v>654</v>
      </c>
    </row>
    <row r="351432" spans="4:4" x14ac:dyDescent="0.25">
      <c r="D351432" t="s">
        <v>655</v>
      </c>
    </row>
    <row r="351433" spans="4:4" x14ac:dyDescent="0.25">
      <c r="D351433" t="s">
        <v>656</v>
      </c>
    </row>
    <row r="351434" spans="4:4" x14ac:dyDescent="0.25">
      <c r="D351434" t="s">
        <v>657</v>
      </c>
    </row>
    <row r="351435" spans="4:4" x14ac:dyDescent="0.25">
      <c r="D351435" t="s">
        <v>658</v>
      </c>
    </row>
    <row r="351436" spans="4:4" x14ac:dyDescent="0.25">
      <c r="D351436" t="s">
        <v>659</v>
      </c>
    </row>
    <row r="351437" spans="4:4" x14ac:dyDescent="0.25">
      <c r="D351437" t="s">
        <v>660</v>
      </c>
    </row>
    <row r="351438" spans="4:4" x14ac:dyDescent="0.25">
      <c r="D351438" t="s">
        <v>661</v>
      </c>
    </row>
    <row r="351439" spans="4:4" x14ac:dyDescent="0.25">
      <c r="D351439" t="s">
        <v>662</v>
      </c>
    </row>
    <row r="351440" spans="4:4" x14ac:dyDescent="0.25">
      <c r="D351440" t="s">
        <v>663</v>
      </c>
    </row>
    <row r="351441" spans="4:4" x14ac:dyDescent="0.25">
      <c r="D351441" t="s">
        <v>664</v>
      </c>
    </row>
    <row r="351442" spans="4:4" x14ac:dyDescent="0.25">
      <c r="D351442" t="s">
        <v>665</v>
      </c>
    </row>
    <row r="351443" spans="4:4" x14ac:dyDescent="0.25">
      <c r="D351443" t="s">
        <v>666</v>
      </c>
    </row>
    <row r="351444" spans="4:4" x14ac:dyDescent="0.25">
      <c r="D351444" t="s">
        <v>667</v>
      </c>
    </row>
    <row r="351445" spans="4:4" x14ac:dyDescent="0.25">
      <c r="D351445" t="s">
        <v>668</v>
      </c>
    </row>
    <row r="351446" spans="4:4" x14ac:dyDescent="0.25">
      <c r="D351446" t="s">
        <v>669</v>
      </c>
    </row>
    <row r="351447" spans="4:4" x14ac:dyDescent="0.25">
      <c r="D351447" t="s">
        <v>670</v>
      </c>
    </row>
    <row r="351448" spans="4:4" x14ac:dyDescent="0.25">
      <c r="D351448" t="s">
        <v>671</v>
      </c>
    </row>
    <row r="351449" spans="4:4" x14ac:dyDescent="0.25">
      <c r="D351449" t="s">
        <v>672</v>
      </c>
    </row>
    <row r="351450" spans="4:4" x14ac:dyDescent="0.25">
      <c r="D351450" t="s">
        <v>673</v>
      </c>
    </row>
    <row r="351451" spans="4:4" x14ac:dyDescent="0.25">
      <c r="D351451" t="s">
        <v>674</v>
      </c>
    </row>
    <row r="351452" spans="4:4" x14ac:dyDescent="0.25">
      <c r="D351452" t="s">
        <v>675</v>
      </c>
    </row>
    <row r="351453" spans="4:4" x14ac:dyDescent="0.25">
      <c r="D351453" t="s">
        <v>676</v>
      </c>
    </row>
    <row r="351454" spans="4:4" x14ac:dyDescent="0.25">
      <c r="D351454" t="s">
        <v>677</v>
      </c>
    </row>
    <row r="351455" spans="4:4" x14ac:dyDescent="0.25">
      <c r="D351455" t="s">
        <v>678</v>
      </c>
    </row>
    <row r="351456" spans="4:4" x14ac:dyDescent="0.25">
      <c r="D351456" t="s">
        <v>679</v>
      </c>
    </row>
    <row r="351457" spans="4:4" x14ac:dyDescent="0.25">
      <c r="D351457" t="s">
        <v>680</v>
      </c>
    </row>
    <row r="351458" spans="4:4" x14ac:dyDescent="0.25">
      <c r="D351458" t="s">
        <v>681</v>
      </c>
    </row>
    <row r="351459" spans="4:4" x14ac:dyDescent="0.25">
      <c r="D351459" t="s">
        <v>682</v>
      </c>
    </row>
    <row r="351460" spans="4:4" x14ac:dyDescent="0.25">
      <c r="D351460" t="s">
        <v>683</v>
      </c>
    </row>
    <row r="351461" spans="4:4" x14ac:dyDescent="0.25">
      <c r="D351461" t="s">
        <v>684</v>
      </c>
    </row>
    <row r="351462" spans="4:4" x14ac:dyDescent="0.25">
      <c r="D351462" t="s">
        <v>685</v>
      </c>
    </row>
    <row r="351463" spans="4:4" x14ac:dyDescent="0.25">
      <c r="D351463" t="s">
        <v>686</v>
      </c>
    </row>
    <row r="351464" spans="4:4" x14ac:dyDescent="0.25">
      <c r="D351464" t="s">
        <v>687</v>
      </c>
    </row>
    <row r="351465" spans="4:4" x14ac:dyDescent="0.25">
      <c r="D351465" t="s">
        <v>688</v>
      </c>
    </row>
    <row r="351466" spans="4:4" x14ac:dyDescent="0.25">
      <c r="D351466" t="s">
        <v>689</v>
      </c>
    </row>
    <row r="351467" spans="4:4" x14ac:dyDescent="0.25">
      <c r="D351467" t="s">
        <v>690</v>
      </c>
    </row>
    <row r="351468" spans="4:4" x14ac:dyDescent="0.25">
      <c r="D351468" t="s">
        <v>691</v>
      </c>
    </row>
    <row r="351469" spans="4:4" x14ac:dyDescent="0.25">
      <c r="D351469" t="s">
        <v>692</v>
      </c>
    </row>
    <row r="351470" spans="4:4" x14ac:dyDescent="0.25">
      <c r="D351470" t="s">
        <v>693</v>
      </c>
    </row>
    <row r="351471" spans="4:4" x14ac:dyDescent="0.25">
      <c r="D351471" t="s">
        <v>694</v>
      </c>
    </row>
    <row r="351472" spans="4:4" x14ac:dyDescent="0.25">
      <c r="D351472" t="s">
        <v>695</v>
      </c>
    </row>
    <row r="351473" spans="4:4" x14ac:dyDescent="0.25">
      <c r="D351473" t="s">
        <v>696</v>
      </c>
    </row>
    <row r="351474" spans="4:4" x14ac:dyDescent="0.25">
      <c r="D351474" t="s">
        <v>697</v>
      </c>
    </row>
    <row r="351475" spans="4:4" x14ac:dyDescent="0.25">
      <c r="D351475" t="s">
        <v>698</v>
      </c>
    </row>
    <row r="351476" spans="4:4" x14ac:dyDescent="0.25">
      <c r="D351476" t="s">
        <v>699</v>
      </c>
    </row>
    <row r="351477" spans="4:4" x14ac:dyDescent="0.25">
      <c r="D351477" t="s">
        <v>700</v>
      </c>
    </row>
    <row r="351478" spans="4:4" x14ac:dyDescent="0.25">
      <c r="D351478" t="s">
        <v>701</v>
      </c>
    </row>
    <row r="351479" spans="4:4" x14ac:dyDescent="0.25">
      <c r="D351479" t="s">
        <v>702</v>
      </c>
    </row>
    <row r="351480" spans="4:4" x14ac:dyDescent="0.25">
      <c r="D351480" t="s">
        <v>703</v>
      </c>
    </row>
    <row r="351481" spans="4:4" x14ac:dyDescent="0.25">
      <c r="D351481" t="s">
        <v>704</v>
      </c>
    </row>
    <row r="351482" spans="4:4" x14ac:dyDescent="0.25">
      <c r="D351482" t="s">
        <v>705</v>
      </c>
    </row>
    <row r="351483" spans="4:4" x14ac:dyDescent="0.25">
      <c r="D351483" t="s">
        <v>706</v>
      </c>
    </row>
    <row r="351484" spans="4:4" x14ac:dyDescent="0.25">
      <c r="D351484" t="s">
        <v>707</v>
      </c>
    </row>
    <row r="351485" spans="4:4" x14ac:dyDescent="0.25">
      <c r="D351485" t="s">
        <v>708</v>
      </c>
    </row>
    <row r="351486" spans="4:4" x14ac:dyDescent="0.25">
      <c r="D351486" t="s">
        <v>709</v>
      </c>
    </row>
    <row r="351487" spans="4:4" x14ac:dyDescent="0.25">
      <c r="D351487" t="s">
        <v>710</v>
      </c>
    </row>
    <row r="351488" spans="4:4" x14ac:dyDescent="0.25">
      <c r="D351488" t="s">
        <v>711</v>
      </c>
    </row>
    <row r="351489" spans="4:4" x14ac:dyDescent="0.25">
      <c r="D351489" t="s">
        <v>712</v>
      </c>
    </row>
    <row r="351490" spans="4:4" x14ac:dyDescent="0.25">
      <c r="D351490" t="s">
        <v>713</v>
      </c>
    </row>
    <row r="351491" spans="4:4" x14ac:dyDescent="0.25">
      <c r="D351491" t="s">
        <v>714</v>
      </c>
    </row>
    <row r="351492" spans="4:4" x14ac:dyDescent="0.25">
      <c r="D351492" t="s">
        <v>715</v>
      </c>
    </row>
    <row r="351493" spans="4:4" x14ac:dyDescent="0.25">
      <c r="D351493" t="s">
        <v>716</v>
      </c>
    </row>
    <row r="351494" spans="4:4" x14ac:dyDescent="0.25">
      <c r="D351494" t="s">
        <v>717</v>
      </c>
    </row>
    <row r="351495" spans="4:4" x14ac:dyDescent="0.25">
      <c r="D351495" t="s">
        <v>718</v>
      </c>
    </row>
    <row r="351496" spans="4:4" x14ac:dyDescent="0.25">
      <c r="D351496" t="s">
        <v>719</v>
      </c>
    </row>
    <row r="351497" spans="4:4" x14ac:dyDescent="0.25">
      <c r="D351497" t="s">
        <v>720</v>
      </c>
    </row>
    <row r="351498" spans="4:4" x14ac:dyDescent="0.25">
      <c r="D351498" t="s">
        <v>721</v>
      </c>
    </row>
    <row r="351499" spans="4:4" x14ac:dyDescent="0.25">
      <c r="D351499" t="s">
        <v>722</v>
      </c>
    </row>
    <row r="351500" spans="4:4" x14ac:dyDescent="0.25">
      <c r="D351500" t="s">
        <v>723</v>
      </c>
    </row>
    <row r="351501" spans="4:4" x14ac:dyDescent="0.25">
      <c r="D351501" t="s">
        <v>724</v>
      </c>
    </row>
    <row r="351502" spans="4:4" x14ac:dyDescent="0.25">
      <c r="D351502" t="s">
        <v>725</v>
      </c>
    </row>
    <row r="351503" spans="4:4" x14ac:dyDescent="0.25">
      <c r="D351503" t="s">
        <v>726</v>
      </c>
    </row>
    <row r="351504" spans="4:4" x14ac:dyDescent="0.25">
      <c r="D351504" t="s">
        <v>727</v>
      </c>
    </row>
    <row r="351505" spans="4:4" x14ac:dyDescent="0.25">
      <c r="D351505" t="s">
        <v>728</v>
      </c>
    </row>
    <row r="351506" spans="4:4" x14ac:dyDescent="0.25">
      <c r="D351506" t="s">
        <v>729</v>
      </c>
    </row>
    <row r="351507" spans="4:4" x14ac:dyDescent="0.25">
      <c r="D351507" t="s">
        <v>730</v>
      </c>
    </row>
    <row r="351508" spans="4:4" x14ac:dyDescent="0.25">
      <c r="D351508" t="s">
        <v>731</v>
      </c>
    </row>
    <row r="351509" spans="4:4" x14ac:dyDescent="0.25">
      <c r="D351509" t="s">
        <v>732</v>
      </c>
    </row>
    <row r="351510" spans="4:4" x14ac:dyDescent="0.25">
      <c r="D351510" t="s">
        <v>733</v>
      </c>
    </row>
    <row r="351511" spans="4:4" x14ac:dyDescent="0.25">
      <c r="D351511" t="s">
        <v>734</v>
      </c>
    </row>
    <row r="351512" spans="4:4" x14ac:dyDescent="0.25">
      <c r="D351512" t="s">
        <v>735</v>
      </c>
    </row>
    <row r="351513" spans="4:4" x14ac:dyDescent="0.25">
      <c r="D351513" t="s">
        <v>736</v>
      </c>
    </row>
    <row r="351514" spans="4:4" x14ac:dyDescent="0.25">
      <c r="D351514" t="s">
        <v>737</v>
      </c>
    </row>
    <row r="351515" spans="4:4" x14ac:dyDescent="0.25">
      <c r="D351515" t="s">
        <v>738</v>
      </c>
    </row>
    <row r="351516" spans="4:4" x14ac:dyDescent="0.25">
      <c r="D351516" t="s">
        <v>739</v>
      </c>
    </row>
    <row r="351517" spans="4:4" x14ac:dyDescent="0.25">
      <c r="D351517" t="s">
        <v>740</v>
      </c>
    </row>
    <row r="351518" spans="4:4" x14ac:dyDescent="0.25">
      <c r="D351518" t="s">
        <v>741</v>
      </c>
    </row>
    <row r="351519" spans="4:4" x14ac:dyDescent="0.25">
      <c r="D351519" t="s">
        <v>742</v>
      </c>
    </row>
    <row r="351520" spans="4:4" x14ac:dyDescent="0.25">
      <c r="D351520" t="s">
        <v>743</v>
      </c>
    </row>
    <row r="351521" spans="4:4" x14ac:dyDescent="0.25">
      <c r="D351521" t="s">
        <v>744</v>
      </c>
    </row>
    <row r="351522" spans="4:4" x14ac:dyDescent="0.25">
      <c r="D351522" t="s">
        <v>745</v>
      </c>
    </row>
    <row r="351523" spans="4:4" x14ac:dyDescent="0.25">
      <c r="D351523" t="s">
        <v>746</v>
      </c>
    </row>
    <row r="351524" spans="4:4" x14ac:dyDescent="0.25">
      <c r="D351524" t="s">
        <v>747</v>
      </c>
    </row>
    <row r="351525" spans="4:4" x14ac:dyDescent="0.25">
      <c r="D351525" t="s">
        <v>748</v>
      </c>
    </row>
    <row r="351526" spans="4:4" x14ac:dyDescent="0.25">
      <c r="D351526" t="s">
        <v>749</v>
      </c>
    </row>
    <row r="351527" spans="4:4" x14ac:dyDescent="0.25">
      <c r="D351527" t="s">
        <v>750</v>
      </c>
    </row>
    <row r="351528" spans="4:4" x14ac:dyDescent="0.25">
      <c r="D351528" t="s">
        <v>751</v>
      </c>
    </row>
    <row r="351529" spans="4:4" x14ac:dyDescent="0.25">
      <c r="D351529" t="s">
        <v>752</v>
      </c>
    </row>
    <row r="351530" spans="4:4" x14ac:dyDescent="0.25">
      <c r="D351530" t="s">
        <v>753</v>
      </c>
    </row>
    <row r="351531" spans="4:4" x14ac:dyDescent="0.25">
      <c r="D351531" t="s">
        <v>754</v>
      </c>
    </row>
    <row r="351532" spans="4:4" x14ac:dyDescent="0.25">
      <c r="D351532" t="s">
        <v>755</v>
      </c>
    </row>
    <row r="351533" spans="4:4" x14ac:dyDescent="0.25">
      <c r="D351533" t="s">
        <v>756</v>
      </c>
    </row>
    <row r="351534" spans="4:4" x14ac:dyDescent="0.25">
      <c r="D351534" t="s">
        <v>757</v>
      </c>
    </row>
    <row r="351535" spans="4:4" x14ac:dyDescent="0.25">
      <c r="D351535" t="s">
        <v>758</v>
      </c>
    </row>
    <row r="351536" spans="4:4" x14ac:dyDescent="0.25">
      <c r="D351536" t="s">
        <v>759</v>
      </c>
    </row>
    <row r="351537" spans="4:4" x14ac:dyDescent="0.25">
      <c r="D351537" t="s">
        <v>760</v>
      </c>
    </row>
    <row r="351538" spans="4:4" x14ac:dyDescent="0.25">
      <c r="D351538" t="s">
        <v>761</v>
      </c>
    </row>
    <row r="351539" spans="4:4" x14ac:dyDescent="0.25">
      <c r="D351539" t="s">
        <v>762</v>
      </c>
    </row>
    <row r="351540" spans="4:4" x14ac:dyDescent="0.25">
      <c r="D351540" t="s">
        <v>763</v>
      </c>
    </row>
    <row r="351541" spans="4:4" x14ac:dyDescent="0.25">
      <c r="D351541" t="s">
        <v>764</v>
      </c>
    </row>
    <row r="351542" spans="4:4" x14ac:dyDescent="0.25">
      <c r="D351542" t="s">
        <v>765</v>
      </c>
    </row>
    <row r="351543" spans="4:4" x14ac:dyDescent="0.25">
      <c r="D351543" t="s">
        <v>766</v>
      </c>
    </row>
    <row r="351544" spans="4:4" x14ac:dyDescent="0.25">
      <c r="D351544" t="s">
        <v>767</v>
      </c>
    </row>
    <row r="351545" spans="4:4" x14ac:dyDescent="0.25">
      <c r="D351545" t="s">
        <v>768</v>
      </c>
    </row>
    <row r="351546" spans="4:4" x14ac:dyDescent="0.25">
      <c r="D351546" t="s">
        <v>769</v>
      </c>
    </row>
    <row r="351547" spans="4:4" x14ac:dyDescent="0.25">
      <c r="D351547" t="s">
        <v>770</v>
      </c>
    </row>
    <row r="351548" spans="4:4" x14ac:dyDescent="0.25">
      <c r="D351548" t="s">
        <v>771</v>
      </c>
    </row>
    <row r="351549" spans="4:4" x14ac:dyDescent="0.25">
      <c r="D351549" t="s">
        <v>772</v>
      </c>
    </row>
    <row r="351550" spans="4:4" x14ac:dyDescent="0.25">
      <c r="D351550" t="s">
        <v>773</v>
      </c>
    </row>
    <row r="351551" spans="4:4" x14ac:dyDescent="0.25">
      <c r="D351551" t="s">
        <v>774</v>
      </c>
    </row>
    <row r="351552" spans="4:4" x14ac:dyDescent="0.25">
      <c r="D351552" t="s">
        <v>775</v>
      </c>
    </row>
    <row r="351553" spans="4:4" x14ac:dyDescent="0.25">
      <c r="D351553" t="s">
        <v>776</v>
      </c>
    </row>
    <row r="351554" spans="4:4" x14ac:dyDescent="0.25">
      <c r="D351554" t="s">
        <v>777</v>
      </c>
    </row>
    <row r="351555" spans="4:4" x14ac:dyDescent="0.25">
      <c r="D351555" t="s">
        <v>778</v>
      </c>
    </row>
    <row r="351556" spans="4:4" x14ac:dyDescent="0.25">
      <c r="D351556" t="s">
        <v>779</v>
      </c>
    </row>
    <row r="351557" spans="4:4" x14ac:dyDescent="0.25">
      <c r="D351557" t="s">
        <v>780</v>
      </c>
    </row>
    <row r="351558" spans="4:4" x14ac:dyDescent="0.25">
      <c r="D351558" t="s">
        <v>781</v>
      </c>
    </row>
    <row r="351559" spans="4:4" x14ac:dyDescent="0.25">
      <c r="D351559" t="s">
        <v>782</v>
      </c>
    </row>
    <row r="351560" spans="4:4" x14ac:dyDescent="0.25">
      <c r="D351560" t="s">
        <v>783</v>
      </c>
    </row>
    <row r="351561" spans="4:4" x14ac:dyDescent="0.25">
      <c r="D351561" t="s">
        <v>784</v>
      </c>
    </row>
    <row r="351562" spans="4:4" x14ac:dyDescent="0.25">
      <c r="D351562" t="s">
        <v>785</v>
      </c>
    </row>
    <row r="351563" spans="4:4" x14ac:dyDescent="0.25">
      <c r="D351563" t="s">
        <v>786</v>
      </c>
    </row>
    <row r="351564" spans="4:4" x14ac:dyDescent="0.25">
      <c r="D351564" t="s">
        <v>787</v>
      </c>
    </row>
    <row r="351565" spans="4:4" x14ac:dyDescent="0.25">
      <c r="D351565" t="s">
        <v>788</v>
      </c>
    </row>
    <row r="351566" spans="4:4" x14ac:dyDescent="0.25">
      <c r="D351566" t="s">
        <v>789</v>
      </c>
    </row>
    <row r="351567" spans="4:4" x14ac:dyDescent="0.25">
      <c r="D351567" t="s">
        <v>790</v>
      </c>
    </row>
    <row r="351568" spans="4:4" x14ac:dyDescent="0.25">
      <c r="D351568" t="s">
        <v>791</v>
      </c>
    </row>
    <row r="351569" spans="4:4" x14ac:dyDescent="0.25">
      <c r="D351569" t="s">
        <v>792</v>
      </c>
    </row>
    <row r="351570" spans="4:4" x14ac:dyDescent="0.25">
      <c r="D351570" t="s">
        <v>793</v>
      </c>
    </row>
    <row r="351571" spans="4:4" x14ac:dyDescent="0.25">
      <c r="D351571" t="s">
        <v>794</v>
      </c>
    </row>
    <row r="351572" spans="4:4" x14ac:dyDescent="0.25">
      <c r="D351572" t="s">
        <v>795</v>
      </c>
    </row>
    <row r="351573" spans="4:4" x14ac:dyDescent="0.25">
      <c r="D351573" t="s">
        <v>796</v>
      </c>
    </row>
    <row r="351574" spans="4:4" x14ac:dyDescent="0.25">
      <c r="D351574" t="s">
        <v>797</v>
      </c>
    </row>
    <row r="351575" spans="4:4" x14ac:dyDescent="0.25">
      <c r="D351575" t="s">
        <v>798</v>
      </c>
    </row>
    <row r="351576" spans="4:4" x14ac:dyDescent="0.25">
      <c r="D351576" t="s">
        <v>799</v>
      </c>
    </row>
    <row r="351577" spans="4:4" x14ac:dyDescent="0.25">
      <c r="D351577" t="s">
        <v>800</v>
      </c>
    </row>
    <row r="351578" spans="4:4" x14ac:dyDescent="0.25">
      <c r="D351578" t="s">
        <v>801</v>
      </c>
    </row>
    <row r="351579" spans="4:4" x14ac:dyDescent="0.25">
      <c r="D351579" t="s">
        <v>802</v>
      </c>
    </row>
    <row r="351580" spans="4:4" x14ac:dyDescent="0.25">
      <c r="D351580" t="s">
        <v>803</v>
      </c>
    </row>
    <row r="351581" spans="4:4" x14ac:dyDescent="0.25">
      <c r="D351581" t="s">
        <v>804</v>
      </c>
    </row>
    <row r="351582" spans="4:4" x14ac:dyDescent="0.25">
      <c r="D351582" t="s">
        <v>805</v>
      </c>
    </row>
    <row r="351583" spans="4:4" x14ac:dyDescent="0.25">
      <c r="D351583" t="s">
        <v>806</v>
      </c>
    </row>
    <row r="351584" spans="4:4" x14ac:dyDescent="0.25">
      <c r="D351584" t="s">
        <v>807</v>
      </c>
    </row>
    <row r="351585" spans="4:4" x14ac:dyDescent="0.25">
      <c r="D351585" t="s">
        <v>808</v>
      </c>
    </row>
    <row r="351586" spans="4:4" x14ac:dyDescent="0.25">
      <c r="D351586" t="s">
        <v>809</v>
      </c>
    </row>
    <row r="351587" spans="4:4" x14ac:dyDescent="0.25">
      <c r="D351587" t="s">
        <v>810</v>
      </c>
    </row>
    <row r="351588" spans="4:4" x14ac:dyDescent="0.25">
      <c r="D351588" t="s">
        <v>811</v>
      </c>
    </row>
    <row r="351589" spans="4:4" x14ac:dyDescent="0.25">
      <c r="D351589" t="s">
        <v>812</v>
      </c>
    </row>
    <row r="351590" spans="4:4" x14ac:dyDescent="0.25">
      <c r="D351590" t="s">
        <v>813</v>
      </c>
    </row>
    <row r="351591" spans="4:4" x14ac:dyDescent="0.25">
      <c r="D351591" t="s">
        <v>814</v>
      </c>
    </row>
    <row r="351592" spans="4:4" x14ac:dyDescent="0.25">
      <c r="D351592" t="s">
        <v>815</v>
      </c>
    </row>
    <row r="351593" spans="4:4" x14ac:dyDescent="0.25">
      <c r="D351593" t="s">
        <v>816</v>
      </c>
    </row>
    <row r="351594" spans="4:4" x14ac:dyDescent="0.25">
      <c r="D351594" t="s">
        <v>817</v>
      </c>
    </row>
    <row r="351595" spans="4:4" x14ac:dyDescent="0.25">
      <c r="D351595" t="s">
        <v>818</v>
      </c>
    </row>
    <row r="351596" spans="4:4" x14ac:dyDescent="0.25">
      <c r="D351596" t="s">
        <v>819</v>
      </c>
    </row>
    <row r="351597" spans="4:4" x14ac:dyDescent="0.25">
      <c r="D351597" t="s">
        <v>820</v>
      </c>
    </row>
    <row r="351598" spans="4:4" x14ac:dyDescent="0.25">
      <c r="D351598" t="s">
        <v>821</v>
      </c>
    </row>
    <row r="351599" spans="4:4" x14ac:dyDescent="0.25">
      <c r="D351599" t="s">
        <v>822</v>
      </c>
    </row>
    <row r="351600" spans="4:4" x14ac:dyDescent="0.25">
      <c r="D351600" t="s">
        <v>823</v>
      </c>
    </row>
    <row r="351601" spans="4:4" x14ac:dyDescent="0.25">
      <c r="D351601" t="s">
        <v>824</v>
      </c>
    </row>
    <row r="351602" spans="4:4" x14ac:dyDescent="0.25">
      <c r="D351602" t="s">
        <v>825</v>
      </c>
    </row>
    <row r="351603" spans="4:4" x14ac:dyDescent="0.25">
      <c r="D351603" t="s">
        <v>826</v>
      </c>
    </row>
    <row r="351604" spans="4:4" x14ac:dyDescent="0.25">
      <c r="D351604" t="s">
        <v>827</v>
      </c>
    </row>
    <row r="351605" spans="4:4" x14ac:dyDescent="0.25">
      <c r="D351605" t="s">
        <v>828</v>
      </c>
    </row>
    <row r="351606" spans="4:4" x14ac:dyDescent="0.25">
      <c r="D351606" t="s">
        <v>829</v>
      </c>
    </row>
    <row r="351607" spans="4:4" x14ac:dyDescent="0.25">
      <c r="D351607" t="s">
        <v>830</v>
      </c>
    </row>
    <row r="351608" spans="4:4" x14ac:dyDescent="0.25">
      <c r="D351608" t="s">
        <v>831</v>
      </c>
    </row>
    <row r="351609" spans="4:4" x14ac:dyDescent="0.25">
      <c r="D351609" t="s">
        <v>832</v>
      </c>
    </row>
    <row r="351610" spans="4:4" x14ac:dyDescent="0.25">
      <c r="D351610" t="s">
        <v>833</v>
      </c>
    </row>
    <row r="351611" spans="4:4" x14ac:dyDescent="0.25">
      <c r="D351611" t="s">
        <v>834</v>
      </c>
    </row>
    <row r="351612" spans="4:4" x14ac:dyDescent="0.25">
      <c r="D351612" t="s">
        <v>835</v>
      </c>
    </row>
    <row r="351613" spans="4:4" x14ac:dyDescent="0.25">
      <c r="D351613" t="s">
        <v>836</v>
      </c>
    </row>
    <row r="351614" spans="4:4" x14ac:dyDescent="0.25">
      <c r="D351614" t="s">
        <v>837</v>
      </c>
    </row>
    <row r="351615" spans="4:4" x14ac:dyDescent="0.25">
      <c r="D351615" t="s">
        <v>838</v>
      </c>
    </row>
    <row r="351616" spans="4:4" x14ac:dyDescent="0.25">
      <c r="D351616" t="s">
        <v>839</v>
      </c>
    </row>
    <row r="351617" spans="4:4" x14ac:dyDescent="0.25">
      <c r="D351617" t="s">
        <v>840</v>
      </c>
    </row>
    <row r="351618" spans="4:4" x14ac:dyDescent="0.25">
      <c r="D351618" t="s">
        <v>841</v>
      </c>
    </row>
    <row r="351619" spans="4:4" x14ac:dyDescent="0.25">
      <c r="D351619" t="s">
        <v>842</v>
      </c>
    </row>
    <row r="351620" spans="4:4" x14ac:dyDescent="0.25">
      <c r="D351620" t="s">
        <v>843</v>
      </c>
    </row>
    <row r="351621" spans="4:4" x14ac:dyDescent="0.25">
      <c r="D351621" t="s">
        <v>844</v>
      </c>
    </row>
    <row r="351622" spans="4:4" x14ac:dyDescent="0.25">
      <c r="D351622" t="s">
        <v>845</v>
      </c>
    </row>
    <row r="351623" spans="4:4" x14ac:dyDescent="0.25">
      <c r="D351623" t="s">
        <v>846</v>
      </c>
    </row>
    <row r="351624" spans="4:4" x14ac:dyDescent="0.25">
      <c r="D351624" t="s">
        <v>847</v>
      </c>
    </row>
    <row r="351625" spans="4:4" x14ac:dyDescent="0.25">
      <c r="D351625" t="s">
        <v>848</v>
      </c>
    </row>
    <row r="351626" spans="4:4" x14ac:dyDescent="0.25">
      <c r="D351626" t="s">
        <v>849</v>
      </c>
    </row>
    <row r="351627" spans="4:4" x14ac:dyDescent="0.25">
      <c r="D351627" t="s">
        <v>850</v>
      </c>
    </row>
    <row r="351628" spans="4:4" x14ac:dyDescent="0.25">
      <c r="D351628" t="s">
        <v>851</v>
      </c>
    </row>
    <row r="351629" spans="4:4" x14ac:dyDescent="0.25">
      <c r="D351629" t="s">
        <v>852</v>
      </c>
    </row>
    <row r="351630" spans="4:4" x14ac:dyDescent="0.25">
      <c r="D351630" t="s">
        <v>853</v>
      </c>
    </row>
    <row r="351631" spans="4:4" x14ac:dyDescent="0.25">
      <c r="D351631" t="s">
        <v>854</v>
      </c>
    </row>
    <row r="351632" spans="4:4" x14ac:dyDescent="0.25">
      <c r="D351632" t="s">
        <v>855</v>
      </c>
    </row>
    <row r="351633" spans="4:4" x14ac:dyDescent="0.25">
      <c r="D351633" t="s">
        <v>856</v>
      </c>
    </row>
    <row r="351634" spans="4:4" x14ac:dyDescent="0.25">
      <c r="D351634" t="s">
        <v>857</v>
      </c>
    </row>
    <row r="351635" spans="4:4" x14ac:dyDescent="0.25">
      <c r="D351635" t="s">
        <v>858</v>
      </c>
    </row>
    <row r="351636" spans="4:4" x14ac:dyDescent="0.25">
      <c r="D351636" t="s">
        <v>859</v>
      </c>
    </row>
    <row r="351637" spans="4:4" x14ac:dyDescent="0.25">
      <c r="D351637" t="s">
        <v>860</v>
      </c>
    </row>
    <row r="351638" spans="4:4" x14ac:dyDescent="0.25">
      <c r="D351638" t="s">
        <v>861</v>
      </c>
    </row>
    <row r="351639" spans="4:4" x14ac:dyDescent="0.25">
      <c r="D351639" t="s">
        <v>862</v>
      </c>
    </row>
    <row r="351640" spans="4:4" x14ac:dyDescent="0.25">
      <c r="D351640" t="s">
        <v>863</v>
      </c>
    </row>
    <row r="351641" spans="4:4" x14ac:dyDescent="0.25">
      <c r="D351641" t="s">
        <v>864</v>
      </c>
    </row>
    <row r="351642" spans="4:4" x14ac:dyDescent="0.25">
      <c r="D351642" t="s">
        <v>865</v>
      </c>
    </row>
    <row r="351643" spans="4:4" x14ac:dyDescent="0.25">
      <c r="D351643" t="s">
        <v>866</v>
      </c>
    </row>
    <row r="351644" spans="4:4" x14ac:dyDescent="0.25">
      <c r="D351644" t="s">
        <v>867</v>
      </c>
    </row>
    <row r="351645" spans="4:4" x14ac:dyDescent="0.25">
      <c r="D351645" t="s">
        <v>868</v>
      </c>
    </row>
    <row r="351646" spans="4:4" x14ac:dyDescent="0.25">
      <c r="D351646" t="s">
        <v>869</v>
      </c>
    </row>
    <row r="351647" spans="4:4" x14ac:dyDescent="0.25">
      <c r="D351647" t="s">
        <v>870</v>
      </c>
    </row>
    <row r="351648" spans="4:4" x14ac:dyDescent="0.25">
      <c r="D351648" t="s">
        <v>871</v>
      </c>
    </row>
    <row r="351649" spans="4:4" x14ac:dyDescent="0.25">
      <c r="D351649" t="s">
        <v>872</v>
      </c>
    </row>
    <row r="351650" spans="4:4" x14ac:dyDescent="0.25">
      <c r="D351650" t="s">
        <v>873</v>
      </c>
    </row>
    <row r="351651" spans="4:4" x14ac:dyDescent="0.25">
      <c r="D351651" t="s">
        <v>874</v>
      </c>
    </row>
    <row r="351652" spans="4:4" x14ac:dyDescent="0.25">
      <c r="D351652" t="s">
        <v>875</v>
      </c>
    </row>
    <row r="351653" spans="4:4" x14ac:dyDescent="0.25">
      <c r="D351653" t="s">
        <v>876</v>
      </c>
    </row>
    <row r="351654" spans="4:4" x14ac:dyDescent="0.25">
      <c r="D351654" t="s">
        <v>877</v>
      </c>
    </row>
    <row r="351655" spans="4:4" x14ac:dyDescent="0.25">
      <c r="D351655" t="s">
        <v>878</v>
      </c>
    </row>
    <row r="351656" spans="4:4" x14ac:dyDescent="0.25">
      <c r="D351656" t="s">
        <v>879</v>
      </c>
    </row>
    <row r="351657" spans="4:4" x14ac:dyDescent="0.25">
      <c r="D351657" t="s">
        <v>880</v>
      </c>
    </row>
    <row r="351658" spans="4:4" x14ac:dyDescent="0.25">
      <c r="D351658" t="s">
        <v>881</v>
      </c>
    </row>
    <row r="351659" spans="4:4" x14ac:dyDescent="0.25">
      <c r="D351659" t="s">
        <v>882</v>
      </c>
    </row>
    <row r="351660" spans="4:4" x14ac:dyDescent="0.25">
      <c r="D351660" t="s">
        <v>883</v>
      </c>
    </row>
    <row r="351661" spans="4:4" x14ac:dyDescent="0.25">
      <c r="D351661" t="s">
        <v>884</v>
      </c>
    </row>
    <row r="351662" spans="4:4" x14ac:dyDescent="0.25">
      <c r="D351662" t="s">
        <v>885</v>
      </c>
    </row>
    <row r="351663" spans="4:4" x14ac:dyDescent="0.25">
      <c r="D351663" t="s">
        <v>886</v>
      </c>
    </row>
    <row r="351664" spans="4:4" x14ac:dyDescent="0.25">
      <c r="D351664" t="s">
        <v>887</v>
      </c>
    </row>
    <row r="351665" spans="4:4" x14ac:dyDescent="0.25">
      <c r="D351665" t="s">
        <v>888</v>
      </c>
    </row>
    <row r="351666" spans="4:4" x14ac:dyDescent="0.25">
      <c r="D351666" t="s">
        <v>889</v>
      </c>
    </row>
    <row r="351667" spans="4:4" x14ac:dyDescent="0.25">
      <c r="D351667" t="s">
        <v>890</v>
      </c>
    </row>
    <row r="351668" spans="4:4" x14ac:dyDescent="0.25">
      <c r="D351668" t="s">
        <v>891</v>
      </c>
    </row>
    <row r="351669" spans="4:4" x14ac:dyDescent="0.25">
      <c r="D351669" t="s">
        <v>892</v>
      </c>
    </row>
    <row r="351670" spans="4:4" x14ac:dyDescent="0.25">
      <c r="D351670" t="s">
        <v>893</v>
      </c>
    </row>
    <row r="351671" spans="4:4" x14ac:dyDescent="0.25">
      <c r="D351671" t="s">
        <v>894</v>
      </c>
    </row>
    <row r="351672" spans="4:4" x14ac:dyDescent="0.25">
      <c r="D351672" t="s">
        <v>895</v>
      </c>
    </row>
    <row r="351673" spans="4:4" x14ac:dyDescent="0.25">
      <c r="D351673" t="s">
        <v>896</v>
      </c>
    </row>
    <row r="351674" spans="4:4" x14ac:dyDescent="0.25">
      <c r="D351674" t="s">
        <v>897</v>
      </c>
    </row>
    <row r="351675" spans="4:4" x14ac:dyDescent="0.25">
      <c r="D351675" t="s">
        <v>898</v>
      </c>
    </row>
    <row r="351676" spans="4:4" x14ac:dyDescent="0.25">
      <c r="D351676" t="s">
        <v>899</v>
      </c>
    </row>
    <row r="351677" spans="4:4" x14ac:dyDescent="0.25">
      <c r="D351677" t="s">
        <v>900</v>
      </c>
    </row>
    <row r="351678" spans="4:4" x14ac:dyDescent="0.25">
      <c r="D351678" t="s">
        <v>901</v>
      </c>
    </row>
    <row r="351679" spans="4:4" x14ac:dyDescent="0.25">
      <c r="D351679" t="s">
        <v>902</v>
      </c>
    </row>
    <row r="351680" spans="4:4" x14ac:dyDescent="0.25">
      <c r="D351680" t="s">
        <v>903</v>
      </c>
    </row>
    <row r="351681" spans="4:4" x14ac:dyDescent="0.25">
      <c r="D351681" t="s">
        <v>904</v>
      </c>
    </row>
    <row r="351682" spans="4:4" x14ac:dyDescent="0.25">
      <c r="D351682" t="s">
        <v>905</v>
      </c>
    </row>
    <row r="351683" spans="4:4" x14ac:dyDescent="0.25">
      <c r="D351683" t="s">
        <v>906</v>
      </c>
    </row>
    <row r="351684" spans="4:4" x14ac:dyDescent="0.25">
      <c r="D351684" t="s">
        <v>907</v>
      </c>
    </row>
    <row r="351685" spans="4:4" x14ac:dyDescent="0.25">
      <c r="D351685" t="s">
        <v>908</v>
      </c>
    </row>
    <row r="351686" spans="4:4" x14ac:dyDescent="0.25">
      <c r="D351686" t="s">
        <v>909</v>
      </c>
    </row>
    <row r="351687" spans="4:4" x14ac:dyDescent="0.25">
      <c r="D351687" t="s">
        <v>910</v>
      </c>
    </row>
    <row r="351688" spans="4:4" x14ac:dyDescent="0.25">
      <c r="D351688" t="s">
        <v>911</v>
      </c>
    </row>
    <row r="351689" spans="4:4" x14ac:dyDescent="0.25">
      <c r="D351689" t="s">
        <v>912</v>
      </c>
    </row>
    <row r="351690" spans="4:4" x14ac:dyDescent="0.25">
      <c r="D351690" t="s">
        <v>913</v>
      </c>
    </row>
    <row r="351691" spans="4:4" x14ac:dyDescent="0.25">
      <c r="D351691" t="s">
        <v>914</v>
      </c>
    </row>
    <row r="351692" spans="4:4" x14ac:dyDescent="0.25">
      <c r="D351692" t="s">
        <v>915</v>
      </c>
    </row>
    <row r="351693" spans="4:4" x14ac:dyDescent="0.25">
      <c r="D351693" t="s">
        <v>916</v>
      </c>
    </row>
    <row r="351694" spans="4:4" x14ac:dyDescent="0.25">
      <c r="D351694" t="s">
        <v>917</v>
      </c>
    </row>
    <row r="351695" spans="4:4" x14ac:dyDescent="0.25">
      <c r="D351695" t="s">
        <v>918</v>
      </c>
    </row>
    <row r="351696" spans="4:4" x14ac:dyDescent="0.25">
      <c r="D351696" t="s">
        <v>919</v>
      </c>
    </row>
    <row r="351697" spans="4:4" x14ac:dyDescent="0.25">
      <c r="D351697" t="s">
        <v>920</v>
      </c>
    </row>
    <row r="351698" spans="4:4" x14ac:dyDescent="0.25">
      <c r="D351698" t="s">
        <v>921</v>
      </c>
    </row>
    <row r="351699" spans="4:4" x14ac:dyDescent="0.25">
      <c r="D351699" t="s">
        <v>922</v>
      </c>
    </row>
    <row r="351700" spans="4:4" x14ac:dyDescent="0.25">
      <c r="D351700" t="s">
        <v>923</v>
      </c>
    </row>
    <row r="351701" spans="4:4" x14ac:dyDescent="0.25">
      <c r="D351701" t="s">
        <v>924</v>
      </c>
    </row>
    <row r="351702" spans="4:4" x14ac:dyDescent="0.25">
      <c r="D351702" t="s">
        <v>925</v>
      </c>
    </row>
    <row r="351703" spans="4:4" x14ac:dyDescent="0.25">
      <c r="D351703" t="s">
        <v>926</v>
      </c>
    </row>
    <row r="351704" spans="4:4" x14ac:dyDescent="0.25">
      <c r="D351704" t="s">
        <v>927</v>
      </c>
    </row>
    <row r="351705" spans="4:4" x14ac:dyDescent="0.25">
      <c r="D351705" t="s">
        <v>928</v>
      </c>
    </row>
    <row r="351706" spans="4:4" x14ac:dyDescent="0.25">
      <c r="D351706" t="s">
        <v>929</v>
      </c>
    </row>
    <row r="351707" spans="4:4" x14ac:dyDescent="0.25">
      <c r="D351707" t="s">
        <v>930</v>
      </c>
    </row>
    <row r="351708" spans="4:4" x14ac:dyDescent="0.25">
      <c r="D351708" t="s">
        <v>931</v>
      </c>
    </row>
    <row r="351709" spans="4:4" x14ac:dyDescent="0.25">
      <c r="D351709" t="s">
        <v>932</v>
      </c>
    </row>
    <row r="351710" spans="4:4" x14ac:dyDescent="0.25">
      <c r="D351710" t="s">
        <v>933</v>
      </c>
    </row>
    <row r="351711" spans="4:4" x14ac:dyDescent="0.25">
      <c r="D351711" t="s">
        <v>934</v>
      </c>
    </row>
    <row r="351712" spans="4:4" x14ac:dyDescent="0.25">
      <c r="D351712" t="s">
        <v>935</v>
      </c>
    </row>
    <row r="351713" spans="4:4" x14ac:dyDescent="0.25">
      <c r="D351713" t="s">
        <v>936</v>
      </c>
    </row>
    <row r="351714" spans="4:4" x14ac:dyDescent="0.25">
      <c r="D351714" t="s">
        <v>937</v>
      </c>
    </row>
    <row r="351715" spans="4:4" x14ac:dyDescent="0.25">
      <c r="D351715" t="s">
        <v>938</v>
      </c>
    </row>
    <row r="351716" spans="4:4" x14ac:dyDescent="0.25">
      <c r="D351716" t="s">
        <v>939</v>
      </c>
    </row>
    <row r="351717" spans="4:4" x14ac:dyDescent="0.25">
      <c r="D351717" t="s">
        <v>940</v>
      </c>
    </row>
    <row r="351718" spans="4:4" x14ac:dyDescent="0.25">
      <c r="D351718" t="s">
        <v>941</v>
      </c>
    </row>
    <row r="351719" spans="4:4" x14ac:dyDescent="0.25">
      <c r="D351719" t="s">
        <v>942</v>
      </c>
    </row>
    <row r="351720" spans="4:4" x14ac:dyDescent="0.25">
      <c r="D351720" t="s">
        <v>943</v>
      </c>
    </row>
    <row r="351721" spans="4:4" x14ac:dyDescent="0.25">
      <c r="D351721" t="s">
        <v>944</v>
      </c>
    </row>
    <row r="351722" spans="4:4" x14ac:dyDescent="0.25">
      <c r="D351722" t="s">
        <v>945</v>
      </c>
    </row>
    <row r="351723" spans="4:4" x14ac:dyDescent="0.25">
      <c r="D351723" t="s">
        <v>946</v>
      </c>
    </row>
    <row r="351724" spans="4:4" x14ac:dyDescent="0.25">
      <c r="D351724" t="s">
        <v>947</v>
      </c>
    </row>
    <row r="351725" spans="4:4" x14ac:dyDescent="0.25">
      <c r="D351725" t="s">
        <v>948</v>
      </c>
    </row>
    <row r="351726" spans="4:4" x14ac:dyDescent="0.25">
      <c r="D351726" t="s">
        <v>949</v>
      </c>
    </row>
    <row r="351727" spans="4:4" x14ac:dyDescent="0.25">
      <c r="D351727" t="s">
        <v>950</v>
      </c>
    </row>
    <row r="351728" spans="4:4" x14ac:dyDescent="0.25">
      <c r="D351728" t="s">
        <v>951</v>
      </c>
    </row>
    <row r="351729" spans="4:4" x14ac:dyDescent="0.25">
      <c r="D351729" t="s">
        <v>952</v>
      </c>
    </row>
    <row r="351730" spans="4:4" x14ac:dyDescent="0.25">
      <c r="D351730" t="s">
        <v>953</v>
      </c>
    </row>
    <row r="351731" spans="4:4" x14ac:dyDescent="0.25">
      <c r="D351731" t="s">
        <v>954</v>
      </c>
    </row>
    <row r="351732" spans="4:4" x14ac:dyDescent="0.25">
      <c r="D351732" t="s">
        <v>955</v>
      </c>
    </row>
    <row r="351733" spans="4:4" x14ac:dyDescent="0.25">
      <c r="D351733" t="s">
        <v>956</v>
      </c>
    </row>
    <row r="351734" spans="4:4" x14ac:dyDescent="0.25">
      <c r="D351734" t="s">
        <v>957</v>
      </c>
    </row>
    <row r="351735" spans="4:4" x14ac:dyDescent="0.25">
      <c r="D351735" t="s">
        <v>958</v>
      </c>
    </row>
    <row r="351736" spans="4:4" x14ac:dyDescent="0.25">
      <c r="D351736" t="s">
        <v>959</v>
      </c>
    </row>
    <row r="351737" spans="4:4" x14ac:dyDescent="0.25">
      <c r="D351737" t="s">
        <v>960</v>
      </c>
    </row>
    <row r="351738" spans="4:4" x14ac:dyDescent="0.25">
      <c r="D351738" t="s">
        <v>961</v>
      </c>
    </row>
    <row r="351739" spans="4:4" x14ac:dyDescent="0.25">
      <c r="D351739" t="s">
        <v>962</v>
      </c>
    </row>
    <row r="351740" spans="4:4" x14ac:dyDescent="0.25">
      <c r="D351740" t="s">
        <v>963</v>
      </c>
    </row>
    <row r="351741" spans="4:4" x14ac:dyDescent="0.25">
      <c r="D351741" t="s">
        <v>964</v>
      </c>
    </row>
    <row r="351742" spans="4:4" x14ac:dyDescent="0.25">
      <c r="D351742" t="s">
        <v>965</v>
      </c>
    </row>
    <row r="351743" spans="4:4" x14ac:dyDescent="0.25">
      <c r="D351743" t="s">
        <v>966</v>
      </c>
    </row>
    <row r="351744" spans="4:4" x14ac:dyDescent="0.25">
      <c r="D351744" t="s">
        <v>967</v>
      </c>
    </row>
    <row r="351745" spans="4:4" x14ac:dyDescent="0.25">
      <c r="D351745" t="s">
        <v>968</v>
      </c>
    </row>
    <row r="351746" spans="4:4" x14ac:dyDescent="0.25">
      <c r="D351746" t="s">
        <v>969</v>
      </c>
    </row>
    <row r="351747" spans="4:4" x14ac:dyDescent="0.25">
      <c r="D351747" t="s">
        <v>970</v>
      </c>
    </row>
    <row r="351748" spans="4:4" x14ac:dyDescent="0.25">
      <c r="D351748" t="s">
        <v>971</v>
      </c>
    </row>
    <row r="351749" spans="4:4" x14ac:dyDescent="0.25">
      <c r="D351749" t="s">
        <v>972</v>
      </c>
    </row>
    <row r="351750" spans="4:4" x14ac:dyDescent="0.25">
      <c r="D351750" t="s">
        <v>973</v>
      </c>
    </row>
    <row r="351751" spans="4:4" x14ac:dyDescent="0.25">
      <c r="D351751" t="s">
        <v>974</v>
      </c>
    </row>
    <row r="351752" spans="4:4" x14ac:dyDescent="0.25">
      <c r="D351752" t="s">
        <v>975</v>
      </c>
    </row>
    <row r="351753" spans="4:4" x14ac:dyDescent="0.25">
      <c r="D351753" t="s">
        <v>976</v>
      </c>
    </row>
    <row r="351754" spans="4:4" x14ac:dyDescent="0.25">
      <c r="D351754" t="s">
        <v>977</v>
      </c>
    </row>
    <row r="351755" spans="4:4" x14ac:dyDescent="0.25">
      <c r="D351755" t="s">
        <v>978</v>
      </c>
    </row>
    <row r="351756" spans="4:4" x14ac:dyDescent="0.25">
      <c r="D351756" t="s">
        <v>979</v>
      </c>
    </row>
    <row r="351757" spans="4:4" x14ac:dyDescent="0.25">
      <c r="D351757" t="s">
        <v>980</v>
      </c>
    </row>
    <row r="351758" spans="4:4" x14ac:dyDescent="0.25">
      <c r="D351758" t="s">
        <v>981</v>
      </c>
    </row>
    <row r="351759" spans="4:4" x14ac:dyDescent="0.25">
      <c r="D351759" t="s">
        <v>982</v>
      </c>
    </row>
    <row r="351760" spans="4:4" x14ac:dyDescent="0.25">
      <c r="D351760" t="s">
        <v>983</v>
      </c>
    </row>
    <row r="351761" spans="4:4" x14ac:dyDescent="0.25">
      <c r="D351761" t="s">
        <v>984</v>
      </c>
    </row>
    <row r="351762" spans="4:4" x14ac:dyDescent="0.25">
      <c r="D351762" t="s">
        <v>985</v>
      </c>
    </row>
    <row r="351763" spans="4:4" x14ac:dyDescent="0.25">
      <c r="D351763" t="s">
        <v>986</v>
      </c>
    </row>
    <row r="351764" spans="4:4" x14ac:dyDescent="0.25">
      <c r="D351764" t="s">
        <v>987</v>
      </c>
    </row>
    <row r="351765" spans="4:4" x14ac:dyDescent="0.25">
      <c r="D351765" t="s">
        <v>988</v>
      </c>
    </row>
    <row r="351766" spans="4:4" x14ac:dyDescent="0.25">
      <c r="D351766" t="s">
        <v>989</v>
      </c>
    </row>
    <row r="351767" spans="4:4" x14ac:dyDescent="0.25">
      <c r="D351767" t="s">
        <v>990</v>
      </c>
    </row>
    <row r="351768" spans="4:4" x14ac:dyDescent="0.25">
      <c r="D351768" t="s">
        <v>991</v>
      </c>
    </row>
    <row r="351769" spans="4:4" x14ac:dyDescent="0.25">
      <c r="D351769" t="s">
        <v>992</v>
      </c>
    </row>
    <row r="351770" spans="4:4" x14ac:dyDescent="0.25">
      <c r="D351770" t="s">
        <v>993</v>
      </c>
    </row>
    <row r="351771" spans="4:4" x14ac:dyDescent="0.25">
      <c r="D351771" t="s">
        <v>994</v>
      </c>
    </row>
    <row r="351772" spans="4:4" x14ac:dyDescent="0.25">
      <c r="D351772" t="s">
        <v>995</v>
      </c>
    </row>
    <row r="351773" spans="4:4" x14ac:dyDescent="0.25">
      <c r="D351773" t="s">
        <v>996</v>
      </c>
    </row>
    <row r="351774" spans="4:4" x14ac:dyDescent="0.25">
      <c r="D351774" t="s">
        <v>997</v>
      </c>
    </row>
    <row r="351775" spans="4:4" x14ac:dyDescent="0.25">
      <c r="D351775" t="s">
        <v>998</v>
      </c>
    </row>
    <row r="351776" spans="4:4" x14ac:dyDescent="0.25">
      <c r="D351776" t="s">
        <v>999</v>
      </c>
    </row>
    <row r="351777" spans="4:4" x14ac:dyDescent="0.25">
      <c r="D351777" t="s">
        <v>1000</v>
      </c>
    </row>
    <row r="351778" spans="4:4" x14ac:dyDescent="0.25">
      <c r="D351778" t="s">
        <v>1001</v>
      </c>
    </row>
    <row r="351779" spans="4:4" x14ac:dyDescent="0.25">
      <c r="D351779" t="s">
        <v>1002</v>
      </c>
    </row>
    <row r="351780" spans="4:4" x14ac:dyDescent="0.25">
      <c r="D351780" t="s">
        <v>1003</v>
      </c>
    </row>
    <row r="351781" spans="4:4" x14ac:dyDescent="0.25">
      <c r="D351781" t="s">
        <v>1004</v>
      </c>
    </row>
    <row r="351782" spans="4:4" x14ac:dyDescent="0.25">
      <c r="D351782" t="s">
        <v>1005</v>
      </c>
    </row>
    <row r="351783" spans="4:4" x14ac:dyDescent="0.25">
      <c r="D351783" t="s">
        <v>1006</v>
      </c>
    </row>
    <row r="351784" spans="4:4" x14ac:dyDescent="0.25">
      <c r="D351784" t="s">
        <v>1007</v>
      </c>
    </row>
    <row r="351785" spans="4:4" x14ac:dyDescent="0.25">
      <c r="D351785" t="s">
        <v>1008</v>
      </c>
    </row>
    <row r="351786" spans="4:4" x14ac:dyDescent="0.25">
      <c r="D351786" t="s">
        <v>1009</v>
      </c>
    </row>
    <row r="351787" spans="4:4" x14ac:dyDescent="0.25">
      <c r="D351787" t="s">
        <v>1010</v>
      </c>
    </row>
    <row r="351788" spans="4:4" x14ac:dyDescent="0.25">
      <c r="D351788" t="s">
        <v>1011</v>
      </c>
    </row>
    <row r="351789" spans="4:4" x14ac:dyDescent="0.25">
      <c r="D351789" t="s">
        <v>1012</v>
      </c>
    </row>
    <row r="351790" spans="4:4" x14ac:dyDescent="0.25">
      <c r="D351790" t="s">
        <v>1013</v>
      </c>
    </row>
    <row r="351791" spans="4:4" x14ac:dyDescent="0.25">
      <c r="D351791" t="s">
        <v>1014</v>
      </c>
    </row>
    <row r="351792" spans="4:4" x14ac:dyDescent="0.25">
      <c r="D351792" t="s">
        <v>1015</v>
      </c>
    </row>
    <row r="351793" spans="4:4" x14ac:dyDescent="0.25">
      <c r="D351793" t="s">
        <v>1016</v>
      </c>
    </row>
    <row r="351794" spans="4:4" x14ac:dyDescent="0.25">
      <c r="D351794" t="s">
        <v>1017</v>
      </c>
    </row>
    <row r="351795" spans="4:4" x14ac:dyDescent="0.25">
      <c r="D351795" t="s">
        <v>1018</v>
      </c>
    </row>
    <row r="351796" spans="4:4" x14ac:dyDescent="0.25">
      <c r="D351796" t="s">
        <v>1019</v>
      </c>
    </row>
    <row r="351797" spans="4:4" x14ac:dyDescent="0.25">
      <c r="D351797" t="s">
        <v>1020</v>
      </c>
    </row>
    <row r="351798" spans="4:4" x14ac:dyDescent="0.25">
      <c r="D351798" t="s">
        <v>1021</v>
      </c>
    </row>
    <row r="351799" spans="4:4" x14ac:dyDescent="0.25">
      <c r="D351799" t="s">
        <v>1022</v>
      </c>
    </row>
    <row r="351800" spans="4:4" x14ac:dyDescent="0.25">
      <c r="D351800" t="s">
        <v>1023</v>
      </c>
    </row>
    <row r="351801" spans="4:4" x14ac:dyDescent="0.25">
      <c r="D351801" t="s">
        <v>1024</v>
      </c>
    </row>
    <row r="351802" spans="4:4" x14ac:dyDescent="0.25">
      <c r="D351802" t="s">
        <v>1025</v>
      </c>
    </row>
    <row r="351803" spans="4:4" x14ac:dyDescent="0.25">
      <c r="D351803" t="s">
        <v>1026</v>
      </c>
    </row>
    <row r="351804" spans="4:4" x14ac:dyDescent="0.25">
      <c r="D351804" t="s">
        <v>1027</v>
      </c>
    </row>
    <row r="351805" spans="4:4" x14ac:dyDescent="0.25">
      <c r="D351805" t="s">
        <v>1028</v>
      </c>
    </row>
    <row r="351806" spans="4:4" x14ac:dyDescent="0.25">
      <c r="D351806" t="s">
        <v>1029</v>
      </c>
    </row>
    <row r="351807" spans="4:4" x14ac:dyDescent="0.25">
      <c r="D351807" t="s">
        <v>1030</v>
      </c>
    </row>
    <row r="351808" spans="4:4" x14ac:dyDescent="0.25">
      <c r="D351808" t="s">
        <v>1031</v>
      </c>
    </row>
    <row r="351809" spans="4:4" x14ac:dyDescent="0.25">
      <c r="D351809" t="s">
        <v>1032</v>
      </c>
    </row>
    <row r="351810" spans="4:4" x14ac:dyDescent="0.25">
      <c r="D351810" t="s">
        <v>1033</v>
      </c>
    </row>
    <row r="351811" spans="4:4" x14ac:dyDescent="0.25">
      <c r="D351811" t="s">
        <v>1034</v>
      </c>
    </row>
    <row r="351812" spans="4:4" x14ac:dyDescent="0.25">
      <c r="D351812" t="s">
        <v>1035</v>
      </c>
    </row>
    <row r="351813" spans="4:4" x14ac:dyDescent="0.25">
      <c r="D351813" t="s">
        <v>1036</v>
      </c>
    </row>
    <row r="351814" spans="4:4" x14ac:dyDescent="0.25">
      <c r="D351814" t="s">
        <v>1037</v>
      </c>
    </row>
    <row r="351815" spans="4:4" x14ac:dyDescent="0.25">
      <c r="D351815" t="s">
        <v>1038</v>
      </c>
    </row>
    <row r="351816" spans="4:4" x14ac:dyDescent="0.25">
      <c r="D351816" t="s">
        <v>1039</v>
      </c>
    </row>
    <row r="351817" spans="4:4" x14ac:dyDescent="0.25">
      <c r="D351817" t="s">
        <v>1040</v>
      </c>
    </row>
    <row r="351818" spans="4:4" x14ac:dyDescent="0.25">
      <c r="D351818" t="s">
        <v>1041</v>
      </c>
    </row>
    <row r="351819" spans="4:4" x14ac:dyDescent="0.25">
      <c r="D351819" t="s">
        <v>1042</v>
      </c>
    </row>
    <row r="351820" spans="4:4" x14ac:dyDescent="0.25">
      <c r="D351820" t="s">
        <v>1043</v>
      </c>
    </row>
    <row r="351821" spans="4:4" x14ac:dyDescent="0.25">
      <c r="D351821" t="s">
        <v>1044</v>
      </c>
    </row>
    <row r="351822" spans="4:4" x14ac:dyDescent="0.25">
      <c r="D351822" t="s">
        <v>1045</v>
      </c>
    </row>
    <row r="351823" spans="4:4" x14ac:dyDescent="0.25">
      <c r="D351823" t="s">
        <v>1046</v>
      </c>
    </row>
    <row r="351824" spans="4:4" x14ac:dyDescent="0.25">
      <c r="D351824" t="s">
        <v>1047</v>
      </c>
    </row>
    <row r="351825" spans="4:4" x14ac:dyDescent="0.25">
      <c r="D351825" t="s">
        <v>1048</v>
      </c>
    </row>
    <row r="351826" spans="4:4" x14ac:dyDescent="0.25">
      <c r="D351826" t="s">
        <v>1049</v>
      </c>
    </row>
    <row r="351827" spans="4:4" x14ac:dyDescent="0.25">
      <c r="D351827" t="s">
        <v>1050</v>
      </c>
    </row>
    <row r="351828" spans="4:4" x14ac:dyDescent="0.25">
      <c r="D351828" t="s">
        <v>1051</v>
      </c>
    </row>
    <row r="351829" spans="4:4" x14ac:dyDescent="0.25">
      <c r="D351829" t="s">
        <v>1052</v>
      </c>
    </row>
    <row r="351830" spans="4:4" x14ac:dyDescent="0.25">
      <c r="D351830" t="s">
        <v>1053</v>
      </c>
    </row>
    <row r="351831" spans="4:4" x14ac:dyDescent="0.25">
      <c r="D351831" t="s">
        <v>1054</v>
      </c>
    </row>
    <row r="351832" spans="4:4" x14ac:dyDescent="0.25">
      <c r="D351832" t="s">
        <v>1055</v>
      </c>
    </row>
    <row r="351833" spans="4:4" x14ac:dyDescent="0.25">
      <c r="D351833" t="s">
        <v>1056</v>
      </c>
    </row>
    <row r="351834" spans="4:4" x14ac:dyDescent="0.25">
      <c r="D351834" t="s">
        <v>1057</v>
      </c>
    </row>
    <row r="351835" spans="4:4" x14ac:dyDescent="0.25">
      <c r="D351835" t="s">
        <v>1058</v>
      </c>
    </row>
    <row r="351836" spans="4:4" x14ac:dyDescent="0.25">
      <c r="D351836" t="s">
        <v>1059</v>
      </c>
    </row>
    <row r="351837" spans="4:4" x14ac:dyDescent="0.25">
      <c r="D351837" t="s">
        <v>1060</v>
      </c>
    </row>
    <row r="351838" spans="4:4" x14ac:dyDescent="0.25">
      <c r="D351838" t="s">
        <v>1061</v>
      </c>
    </row>
    <row r="351839" spans="4:4" x14ac:dyDescent="0.25">
      <c r="D351839" t="s">
        <v>1062</v>
      </c>
    </row>
    <row r="351840" spans="4:4" x14ac:dyDescent="0.25">
      <c r="D351840" t="s">
        <v>1063</v>
      </c>
    </row>
    <row r="351841" spans="4:4" x14ac:dyDescent="0.25">
      <c r="D351841" t="s">
        <v>1064</v>
      </c>
    </row>
    <row r="351842" spans="4:4" x14ac:dyDescent="0.25">
      <c r="D351842" t="s">
        <v>1065</v>
      </c>
    </row>
    <row r="351843" spans="4:4" x14ac:dyDescent="0.25">
      <c r="D351843" t="s">
        <v>1066</v>
      </c>
    </row>
    <row r="351844" spans="4:4" x14ac:dyDescent="0.25">
      <c r="D351844" t="s">
        <v>1067</v>
      </c>
    </row>
    <row r="351845" spans="4:4" x14ac:dyDescent="0.25">
      <c r="D351845" t="s">
        <v>1068</v>
      </c>
    </row>
    <row r="351846" spans="4:4" x14ac:dyDescent="0.25">
      <c r="D351846" t="s">
        <v>1069</v>
      </c>
    </row>
    <row r="351847" spans="4:4" x14ac:dyDescent="0.25">
      <c r="D351847" t="s">
        <v>1070</v>
      </c>
    </row>
    <row r="351848" spans="4:4" x14ac:dyDescent="0.25">
      <c r="D351848" t="s">
        <v>1071</v>
      </c>
    </row>
    <row r="351849" spans="4:4" x14ac:dyDescent="0.25">
      <c r="D351849" t="s">
        <v>1072</v>
      </c>
    </row>
    <row r="351850" spans="4:4" x14ac:dyDescent="0.25">
      <c r="D351850" t="s">
        <v>1073</v>
      </c>
    </row>
    <row r="351851" spans="4:4" x14ac:dyDescent="0.25">
      <c r="D351851" t="s">
        <v>1074</v>
      </c>
    </row>
    <row r="351852" spans="4:4" x14ac:dyDescent="0.25">
      <c r="D351852" t="s">
        <v>1075</v>
      </c>
    </row>
    <row r="351853" spans="4:4" x14ac:dyDescent="0.25">
      <c r="D351853" t="s">
        <v>1076</v>
      </c>
    </row>
    <row r="351854" spans="4:4" x14ac:dyDescent="0.25">
      <c r="D351854" t="s">
        <v>1077</v>
      </c>
    </row>
    <row r="351855" spans="4:4" x14ac:dyDescent="0.25">
      <c r="D351855" t="s">
        <v>1078</v>
      </c>
    </row>
    <row r="351856" spans="4:4" x14ac:dyDescent="0.25">
      <c r="D351856" t="s">
        <v>1079</v>
      </c>
    </row>
    <row r="351857" spans="4:4" x14ac:dyDescent="0.25">
      <c r="D351857" t="s">
        <v>1080</v>
      </c>
    </row>
    <row r="351858" spans="4:4" x14ac:dyDescent="0.25">
      <c r="D351858" t="s">
        <v>1081</v>
      </c>
    </row>
    <row r="351859" spans="4:4" x14ac:dyDescent="0.25">
      <c r="D351859" t="s">
        <v>1082</v>
      </c>
    </row>
    <row r="351860" spans="4:4" x14ac:dyDescent="0.25">
      <c r="D351860" t="s">
        <v>1083</v>
      </c>
    </row>
    <row r="351861" spans="4:4" x14ac:dyDescent="0.25">
      <c r="D351861" t="s">
        <v>1084</v>
      </c>
    </row>
    <row r="351862" spans="4:4" x14ac:dyDescent="0.25">
      <c r="D351862" t="s">
        <v>1085</v>
      </c>
    </row>
    <row r="351863" spans="4:4" x14ac:dyDescent="0.25">
      <c r="D351863" t="s">
        <v>1086</v>
      </c>
    </row>
    <row r="351864" spans="4:4" x14ac:dyDescent="0.25">
      <c r="D351864" t="s">
        <v>1087</v>
      </c>
    </row>
    <row r="351865" spans="4:4" x14ac:dyDescent="0.25">
      <c r="D351865" t="s">
        <v>1088</v>
      </c>
    </row>
    <row r="351866" spans="4:4" x14ac:dyDescent="0.25">
      <c r="D351866" t="s">
        <v>1089</v>
      </c>
    </row>
    <row r="351867" spans="4:4" x14ac:dyDescent="0.25">
      <c r="D351867" t="s">
        <v>1090</v>
      </c>
    </row>
    <row r="351868" spans="4:4" x14ac:dyDescent="0.25">
      <c r="D351868" t="s">
        <v>1091</v>
      </c>
    </row>
    <row r="351869" spans="4:4" x14ac:dyDescent="0.25">
      <c r="D351869" t="s">
        <v>1092</v>
      </c>
    </row>
    <row r="351870" spans="4:4" x14ac:dyDescent="0.25">
      <c r="D351870" t="s">
        <v>1093</v>
      </c>
    </row>
    <row r="351871" spans="4:4" x14ac:dyDescent="0.25">
      <c r="D351871" t="s">
        <v>1094</v>
      </c>
    </row>
    <row r="351872" spans="4:4" x14ac:dyDescent="0.25">
      <c r="D351872" t="s">
        <v>1095</v>
      </c>
    </row>
    <row r="351873" spans="4:4" x14ac:dyDescent="0.25">
      <c r="D351873" t="s">
        <v>1096</v>
      </c>
    </row>
    <row r="351874" spans="4:4" x14ac:dyDescent="0.25">
      <c r="D351874" t="s">
        <v>1097</v>
      </c>
    </row>
    <row r="351875" spans="4:4" x14ac:dyDescent="0.25">
      <c r="D351875" t="s">
        <v>1098</v>
      </c>
    </row>
    <row r="351876" spans="4:4" x14ac:dyDescent="0.25">
      <c r="D351876" t="s">
        <v>1099</v>
      </c>
    </row>
    <row r="351877" spans="4:4" x14ac:dyDescent="0.25">
      <c r="D351877" t="s">
        <v>1100</v>
      </c>
    </row>
    <row r="351878" spans="4:4" x14ac:dyDescent="0.25">
      <c r="D351878" t="s">
        <v>1101</v>
      </c>
    </row>
    <row r="351879" spans="4:4" x14ac:dyDescent="0.25">
      <c r="D351879" t="s">
        <v>1102</v>
      </c>
    </row>
    <row r="351880" spans="4:4" x14ac:dyDescent="0.25">
      <c r="D351880" t="s">
        <v>1103</v>
      </c>
    </row>
    <row r="351881" spans="4:4" x14ac:dyDescent="0.25">
      <c r="D351881" t="s">
        <v>1104</v>
      </c>
    </row>
    <row r="351882" spans="4:4" x14ac:dyDescent="0.25">
      <c r="D351882" t="s">
        <v>1105</v>
      </c>
    </row>
    <row r="351883" spans="4:4" x14ac:dyDescent="0.25">
      <c r="D351883" t="s">
        <v>1106</v>
      </c>
    </row>
    <row r="351884" spans="4:4" x14ac:dyDescent="0.25">
      <c r="D351884" t="s">
        <v>1107</v>
      </c>
    </row>
    <row r="351885" spans="4:4" x14ac:dyDescent="0.25">
      <c r="D351885" t="s">
        <v>1108</v>
      </c>
    </row>
    <row r="351886" spans="4:4" x14ac:dyDescent="0.25">
      <c r="D351886" t="s">
        <v>1109</v>
      </c>
    </row>
    <row r="351887" spans="4:4" x14ac:dyDescent="0.25">
      <c r="D351887" t="s">
        <v>1110</v>
      </c>
    </row>
    <row r="351888" spans="4:4" x14ac:dyDescent="0.25">
      <c r="D351888" t="s">
        <v>1111</v>
      </c>
    </row>
    <row r="351889" spans="4:4" x14ac:dyDescent="0.25">
      <c r="D351889" t="s">
        <v>1112</v>
      </c>
    </row>
    <row r="351890" spans="4:4" x14ac:dyDescent="0.25">
      <c r="D351890" t="s">
        <v>1113</v>
      </c>
    </row>
    <row r="351891" spans="4:4" x14ac:dyDescent="0.25">
      <c r="D351891" t="s">
        <v>1114</v>
      </c>
    </row>
    <row r="351892" spans="4:4" x14ac:dyDescent="0.25">
      <c r="D351892" t="s">
        <v>1115</v>
      </c>
    </row>
    <row r="351893" spans="4:4" x14ac:dyDescent="0.25">
      <c r="D351893" t="s">
        <v>1116</v>
      </c>
    </row>
    <row r="351894" spans="4:4" x14ac:dyDescent="0.25">
      <c r="D351894" t="s">
        <v>1117</v>
      </c>
    </row>
    <row r="351895" spans="4:4" x14ac:dyDescent="0.25">
      <c r="D351895" t="s">
        <v>1118</v>
      </c>
    </row>
    <row r="351896" spans="4:4" x14ac:dyDescent="0.25">
      <c r="D351896" t="s">
        <v>1119</v>
      </c>
    </row>
    <row r="351897" spans="4:4" x14ac:dyDescent="0.25">
      <c r="D351897" t="s">
        <v>1120</v>
      </c>
    </row>
    <row r="351898" spans="4:4" x14ac:dyDescent="0.25">
      <c r="D351898" t="s">
        <v>1121</v>
      </c>
    </row>
    <row r="351899" spans="4:4" x14ac:dyDescent="0.25">
      <c r="D351899" t="s">
        <v>1122</v>
      </c>
    </row>
    <row r="351900" spans="4:4" x14ac:dyDescent="0.25">
      <c r="D351900" t="s">
        <v>1123</v>
      </c>
    </row>
    <row r="351901" spans="4:4" x14ac:dyDescent="0.25">
      <c r="D351901" t="s">
        <v>1124</v>
      </c>
    </row>
    <row r="351902" spans="4:4" x14ac:dyDescent="0.25">
      <c r="D351902" t="s">
        <v>1125</v>
      </c>
    </row>
    <row r="351903" spans="4:4" x14ac:dyDescent="0.25">
      <c r="D351903" t="s">
        <v>1126</v>
      </c>
    </row>
    <row r="351904" spans="4:4" x14ac:dyDescent="0.25">
      <c r="D351904" t="s">
        <v>1127</v>
      </c>
    </row>
    <row r="351905" spans="4:4" x14ac:dyDescent="0.25">
      <c r="D351905" t="s">
        <v>1128</v>
      </c>
    </row>
    <row r="351906" spans="4:4" x14ac:dyDescent="0.25">
      <c r="D351906" t="s">
        <v>1129</v>
      </c>
    </row>
    <row r="351907" spans="4:4" x14ac:dyDescent="0.25">
      <c r="D351907" t="s">
        <v>1130</v>
      </c>
    </row>
    <row r="351908" spans="4:4" x14ac:dyDescent="0.25">
      <c r="D351908" t="s">
        <v>1131</v>
      </c>
    </row>
    <row r="351909" spans="4:4" x14ac:dyDescent="0.25">
      <c r="D351909" t="s">
        <v>1132</v>
      </c>
    </row>
    <row r="351910" spans="4:4" x14ac:dyDescent="0.25">
      <c r="D351910" t="s">
        <v>1133</v>
      </c>
    </row>
    <row r="351911" spans="4:4" x14ac:dyDescent="0.25">
      <c r="D351911" t="s">
        <v>1134</v>
      </c>
    </row>
    <row r="351912" spans="4:4" x14ac:dyDescent="0.25">
      <c r="D351912" t="s">
        <v>1135</v>
      </c>
    </row>
    <row r="351913" spans="4:4" x14ac:dyDescent="0.25">
      <c r="D351913" t="s">
        <v>1136</v>
      </c>
    </row>
    <row r="351914" spans="4:4" x14ac:dyDescent="0.25">
      <c r="D351914" t="s">
        <v>1137</v>
      </c>
    </row>
    <row r="351915" spans="4:4" x14ac:dyDescent="0.25">
      <c r="D351915" t="s">
        <v>1138</v>
      </c>
    </row>
    <row r="351916" spans="4:4" x14ac:dyDescent="0.25">
      <c r="D351916" t="s">
        <v>1139</v>
      </c>
    </row>
    <row r="351917" spans="4:4" x14ac:dyDescent="0.25">
      <c r="D351917" t="s">
        <v>1140</v>
      </c>
    </row>
    <row r="351918" spans="4:4" x14ac:dyDescent="0.25">
      <c r="D351918" t="s">
        <v>1141</v>
      </c>
    </row>
    <row r="351919" spans="4:4" x14ac:dyDescent="0.25">
      <c r="D351919" t="s">
        <v>1142</v>
      </c>
    </row>
    <row r="351920" spans="4:4" x14ac:dyDescent="0.25">
      <c r="D351920" t="s">
        <v>1143</v>
      </c>
    </row>
    <row r="351921" spans="4:4" x14ac:dyDescent="0.25">
      <c r="D351921" t="s">
        <v>1144</v>
      </c>
    </row>
    <row r="351922" spans="4:4" x14ac:dyDescent="0.25">
      <c r="D351922" t="s">
        <v>1145</v>
      </c>
    </row>
    <row r="351923" spans="4:4" x14ac:dyDescent="0.25">
      <c r="D351923" t="s">
        <v>1146</v>
      </c>
    </row>
    <row r="351924" spans="4:4" x14ac:dyDescent="0.25">
      <c r="D351924" t="s">
        <v>1147</v>
      </c>
    </row>
    <row r="351925" spans="4:4" x14ac:dyDescent="0.25">
      <c r="D351925" t="s">
        <v>1148</v>
      </c>
    </row>
    <row r="351926" spans="4:4" x14ac:dyDescent="0.25">
      <c r="D351926" t="s">
        <v>1149</v>
      </c>
    </row>
    <row r="351927" spans="4:4" x14ac:dyDescent="0.25">
      <c r="D351927" t="s">
        <v>1150</v>
      </c>
    </row>
    <row r="351928" spans="4:4" x14ac:dyDescent="0.25">
      <c r="D351928" t="s">
        <v>1151</v>
      </c>
    </row>
    <row r="351929" spans="4:4" x14ac:dyDescent="0.25">
      <c r="D351929" t="s">
        <v>1152</v>
      </c>
    </row>
    <row r="351930" spans="4:4" x14ac:dyDescent="0.25">
      <c r="D351930" t="s">
        <v>1153</v>
      </c>
    </row>
    <row r="351931" spans="4:4" x14ac:dyDescent="0.25">
      <c r="D351931" t="s">
        <v>1154</v>
      </c>
    </row>
    <row r="351932" spans="4:4" x14ac:dyDescent="0.25">
      <c r="D351932" t="s">
        <v>1155</v>
      </c>
    </row>
    <row r="351933" spans="4:4" x14ac:dyDescent="0.25">
      <c r="D351933" t="s">
        <v>1156</v>
      </c>
    </row>
    <row r="351934" spans="4:4" x14ac:dyDescent="0.25">
      <c r="D351934" t="s">
        <v>1157</v>
      </c>
    </row>
    <row r="351935" spans="4:4" x14ac:dyDescent="0.25">
      <c r="D351935" t="s">
        <v>1158</v>
      </c>
    </row>
    <row r="351936" spans="4:4" x14ac:dyDescent="0.25">
      <c r="D351936" t="s">
        <v>1159</v>
      </c>
    </row>
    <row r="351937" spans="4:4" x14ac:dyDescent="0.25">
      <c r="D351937" t="s">
        <v>1160</v>
      </c>
    </row>
    <row r="351938" spans="4:4" x14ac:dyDescent="0.25">
      <c r="D351938" t="s">
        <v>1161</v>
      </c>
    </row>
    <row r="351939" spans="4:4" x14ac:dyDescent="0.25">
      <c r="D351939" t="s">
        <v>1162</v>
      </c>
    </row>
    <row r="351940" spans="4:4" x14ac:dyDescent="0.25">
      <c r="D351940" t="s">
        <v>1163</v>
      </c>
    </row>
    <row r="351941" spans="4:4" x14ac:dyDescent="0.25">
      <c r="D351941" t="s">
        <v>1164</v>
      </c>
    </row>
    <row r="351942" spans="4:4" x14ac:dyDescent="0.25">
      <c r="D351942" t="s">
        <v>1165</v>
      </c>
    </row>
    <row r="351943" spans="4:4" x14ac:dyDescent="0.25">
      <c r="D351943" t="s">
        <v>1166</v>
      </c>
    </row>
    <row r="351944" spans="4:4" x14ac:dyDescent="0.25">
      <c r="D351944" t="s">
        <v>1167</v>
      </c>
    </row>
    <row r="351945" spans="4:4" x14ac:dyDescent="0.25">
      <c r="D351945" t="s">
        <v>1168</v>
      </c>
    </row>
    <row r="351946" spans="4:4" x14ac:dyDescent="0.25">
      <c r="D351946" t="s">
        <v>1169</v>
      </c>
    </row>
    <row r="351947" spans="4:4" x14ac:dyDescent="0.25">
      <c r="D351947" t="s">
        <v>1170</v>
      </c>
    </row>
    <row r="351948" spans="4:4" x14ac:dyDescent="0.25">
      <c r="D351948" t="s">
        <v>1171</v>
      </c>
    </row>
    <row r="351949" spans="4:4" x14ac:dyDescent="0.25">
      <c r="D351949" t="s">
        <v>1172</v>
      </c>
    </row>
    <row r="351950" spans="4:4" x14ac:dyDescent="0.25">
      <c r="D351950" t="s">
        <v>1173</v>
      </c>
    </row>
    <row r="351951" spans="4:4" x14ac:dyDescent="0.25">
      <c r="D351951" t="s">
        <v>1174</v>
      </c>
    </row>
    <row r="351952" spans="4:4" x14ac:dyDescent="0.25">
      <c r="D351952" t="s">
        <v>1175</v>
      </c>
    </row>
    <row r="351953" spans="4:4" x14ac:dyDescent="0.25">
      <c r="D351953" t="s">
        <v>1176</v>
      </c>
    </row>
    <row r="351954" spans="4:4" x14ac:dyDescent="0.25">
      <c r="D351954" t="s">
        <v>1177</v>
      </c>
    </row>
    <row r="351955" spans="4:4" x14ac:dyDescent="0.25">
      <c r="D351955" t="s">
        <v>1178</v>
      </c>
    </row>
    <row r="351956" spans="4:4" x14ac:dyDescent="0.25">
      <c r="D351956" t="s">
        <v>1179</v>
      </c>
    </row>
    <row r="351957" spans="4:4" x14ac:dyDescent="0.25">
      <c r="D351957" t="s">
        <v>1180</v>
      </c>
    </row>
    <row r="351958" spans="4:4" x14ac:dyDescent="0.25">
      <c r="D351958" t="s">
        <v>1181</v>
      </c>
    </row>
    <row r="351959" spans="4:4" x14ac:dyDescent="0.25">
      <c r="D351959" t="s">
        <v>1182</v>
      </c>
    </row>
    <row r="351960" spans="4:4" x14ac:dyDescent="0.25">
      <c r="D351960" t="s">
        <v>1183</v>
      </c>
    </row>
    <row r="351961" spans="4:4" x14ac:dyDescent="0.25">
      <c r="D351961" t="s">
        <v>1184</v>
      </c>
    </row>
    <row r="351962" spans="4:4" x14ac:dyDescent="0.25">
      <c r="D351962" t="s">
        <v>1185</v>
      </c>
    </row>
    <row r="351963" spans="4:4" x14ac:dyDescent="0.25">
      <c r="D351963" t="s">
        <v>1186</v>
      </c>
    </row>
    <row r="351964" spans="4:4" x14ac:dyDescent="0.25">
      <c r="D351964" t="s">
        <v>1187</v>
      </c>
    </row>
    <row r="351965" spans="4:4" x14ac:dyDescent="0.25">
      <c r="D351965" t="s">
        <v>1188</v>
      </c>
    </row>
    <row r="351966" spans="4:4" x14ac:dyDescent="0.25">
      <c r="D351966" t="s">
        <v>1189</v>
      </c>
    </row>
    <row r="351967" spans="4:4" x14ac:dyDescent="0.25">
      <c r="D351967" t="s">
        <v>1190</v>
      </c>
    </row>
    <row r="351968" spans="4:4" x14ac:dyDescent="0.25">
      <c r="D351968" t="s">
        <v>1191</v>
      </c>
    </row>
    <row r="351969" spans="4:4" x14ac:dyDescent="0.25">
      <c r="D351969" t="s">
        <v>1192</v>
      </c>
    </row>
    <row r="351970" spans="4:4" x14ac:dyDescent="0.25">
      <c r="D351970" t="s">
        <v>1193</v>
      </c>
    </row>
    <row r="351971" spans="4:4" x14ac:dyDescent="0.25">
      <c r="D351971" t="s">
        <v>1194</v>
      </c>
    </row>
    <row r="351972" spans="4:4" x14ac:dyDescent="0.25">
      <c r="D351972" t="s">
        <v>1195</v>
      </c>
    </row>
    <row r="351973" spans="4:4" x14ac:dyDescent="0.25">
      <c r="D351973" t="s">
        <v>1196</v>
      </c>
    </row>
    <row r="351974" spans="4:4" x14ac:dyDescent="0.25">
      <c r="D351974" t="s">
        <v>1197</v>
      </c>
    </row>
    <row r="351975" spans="4:4" x14ac:dyDescent="0.25">
      <c r="D351975" t="s">
        <v>1198</v>
      </c>
    </row>
    <row r="351976" spans="4:4" x14ac:dyDescent="0.25">
      <c r="D351976" t="s">
        <v>1199</v>
      </c>
    </row>
    <row r="351977" spans="4:4" x14ac:dyDescent="0.25">
      <c r="D351977" t="s">
        <v>1200</v>
      </c>
    </row>
    <row r="351978" spans="4:4" x14ac:dyDescent="0.25">
      <c r="D351978" t="s">
        <v>1201</v>
      </c>
    </row>
    <row r="351979" spans="4:4" x14ac:dyDescent="0.25">
      <c r="D351979" t="s">
        <v>1202</v>
      </c>
    </row>
    <row r="351980" spans="4:4" x14ac:dyDescent="0.25">
      <c r="D351980" t="s">
        <v>1203</v>
      </c>
    </row>
    <row r="351981" spans="4:4" x14ac:dyDescent="0.25">
      <c r="D351981" t="s">
        <v>1204</v>
      </c>
    </row>
    <row r="351982" spans="4:4" x14ac:dyDescent="0.25">
      <c r="D351982" t="s">
        <v>1205</v>
      </c>
    </row>
    <row r="351983" spans="4:4" x14ac:dyDescent="0.25">
      <c r="D351983" t="s">
        <v>1206</v>
      </c>
    </row>
    <row r="351984" spans="4:4" x14ac:dyDescent="0.25">
      <c r="D351984" t="s">
        <v>1207</v>
      </c>
    </row>
    <row r="351985" spans="4:4" x14ac:dyDescent="0.25">
      <c r="D351985" t="s">
        <v>1208</v>
      </c>
    </row>
    <row r="351986" spans="4:4" x14ac:dyDescent="0.25">
      <c r="D351986" t="s">
        <v>1209</v>
      </c>
    </row>
    <row r="351987" spans="4:4" x14ac:dyDescent="0.25">
      <c r="D351987" t="s">
        <v>1210</v>
      </c>
    </row>
    <row r="351988" spans="4:4" x14ac:dyDescent="0.25">
      <c r="D351988" t="s">
        <v>1211</v>
      </c>
    </row>
    <row r="351989" spans="4:4" x14ac:dyDescent="0.25">
      <c r="D351989" t="s">
        <v>1212</v>
      </c>
    </row>
    <row r="351990" spans="4:4" x14ac:dyDescent="0.25">
      <c r="D351990" t="s">
        <v>1213</v>
      </c>
    </row>
    <row r="351991" spans="4:4" x14ac:dyDescent="0.25">
      <c r="D351991" t="s">
        <v>1214</v>
      </c>
    </row>
    <row r="351992" spans="4:4" x14ac:dyDescent="0.25">
      <c r="D351992" t="s">
        <v>1215</v>
      </c>
    </row>
    <row r="351993" spans="4:4" x14ac:dyDescent="0.25">
      <c r="D351993" t="s">
        <v>1216</v>
      </c>
    </row>
    <row r="351994" spans="4:4" x14ac:dyDescent="0.25">
      <c r="D351994" t="s">
        <v>1217</v>
      </c>
    </row>
    <row r="351995" spans="4:4" x14ac:dyDescent="0.25">
      <c r="D351995" t="s">
        <v>1218</v>
      </c>
    </row>
    <row r="351996" spans="4:4" x14ac:dyDescent="0.25">
      <c r="D351996" t="s">
        <v>1219</v>
      </c>
    </row>
    <row r="351997" spans="4:4" x14ac:dyDescent="0.25">
      <c r="D351997" t="s">
        <v>1220</v>
      </c>
    </row>
    <row r="351998" spans="4:4" x14ac:dyDescent="0.25">
      <c r="D351998" t="s">
        <v>1221</v>
      </c>
    </row>
    <row r="351999" spans="4:4" x14ac:dyDescent="0.25">
      <c r="D351999" t="s">
        <v>1222</v>
      </c>
    </row>
    <row r="352000" spans="4:4" x14ac:dyDescent="0.25">
      <c r="D352000" t="s">
        <v>1223</v>
      </c>
    </row>
    <row r="352001" spans="4:4" x14ac:dyDescent="0.25">
      <c r="D352001" t="s">
        <v>1224</v>
      </c>
    </row>
    <row r="352002" spans="4:4" x14ac:dyDescent="0.25">
      <c r="D352002" t="s">
        <v>1225</v>
      </c>
    </row>
    <row r="352003" spans="4:4" x14ac:dyDescent="0.25">
      <c r="D352003" t="s">
        <v>1226</v>
      </c>
    </row>
    <row r="352004" spans="4:4" x14ac:dyDescent="0.25">
      <c r="D352004" t="s">
        <v>1227</v>
      </c>
    </row>
    <row r="352005" spans="4:4" x14ac:dyDescent="0.25">
      <c r="D352005" t="s">
        <v>1228</v>
      </c>
    </row>
    <row r="352006" spans="4:4" x14ac:dyDescent="0.25">
      <c r="D352006" t="s">
        <v>1229</v>
      </c>
    </row>
    <row r="352007" spans="4:4" x14ac:dyDescent="0.25">
      <c r="D352007" t="s">
        <v>1230</v>
      </c>
    </row>
    <row r="352008" spans="4:4" x14ac:dyDescent="0.25">
      <c r="D352008" t="s">
        <v>1231</v>
      </c>
    </row>
    <row r="352009" spans="4:4" x14ac:dyDescent="0.25">
      <c r="D352009" t="s">
        <v>1232</v>
      </c>
    </row>
    <row r="352010" spans="4:4" x14ac:dyDescent="0.25">
      <c r="D352010" t="s">
        <v>1233</v>
      </c>
    </row>
    <row r="352011" spans="4:4" x14ac:dyDescent="0.25">
      <c r="D352011" t="s">
        <v>1234</v>
      </c>
    </row>
    <row r="352012" spans="4:4" x14ac:dyDescent="0.25">
      <c r="D352012" t="s">
        <v>1235</v>
      </c>
    </row>
    <row r="352013" spans="4:4" x14ac:dyDescent="0.25">
      <c r="D352013" t="s">
        <v>1236</v>
      </c>
    </row>
    <row r="352014" spans="4:4" x14ac:dyDescent="0.25">
      <c r="D352014" t="s">
        <v>1237</v>
      </c>
    </row>
    <row r="352015" spans="4:4" x14ac:dyDescent="0.25">
      <c r="D352015" t="s">
        <v>1238</v>
      </c>
    </row>
    <row r="352016" spans="4:4" x14ac:dyDescent="0.25">
      <c r="D352016" t="s">
        <v>1239</v>
      </c>
    </row>
    <row r="352017" spans="4:4" x14ac:dyDescent="0.25">
      <c r="D352017" t="s">
        <v>1240</v>
      </c>
    </row>
    <row r="352018" spans="4:4" x14ac:dyDescent="0.25">
      <c r="D352018" t="s">
        <v>1241</v>
      </c>
    </row>
    <row r="352019" spans="4:4" x14ac:dyDescent="0.25">
      <c r="D352019" t="s">
        <v>1242</v>
      </c>
    </row>
    <row r="352020" spans="4:4" x14ac:dyDescent="0.25">
      <c r="D352020" t="s">
        <v>1243</v>
      </c>
    </row>
    <row r="352021" spans="4:4" x14ac:dyDescent="0.25">
      <c r="D352021" t="s">
        <v>1244</v>
      </c>
    </row>
    <row r="352022" spans="4:4" x14ac:dyDescent="0.25">
      <c r="D352022" t="s">
        <v>1245</v>
      </c>
    </row>
    <row r="352023" spans="4:4" x14ac:dyDescent="0.25">
      <c r="D352023" t="s">
        <v>1246</v>
      </c>
    </row>
    <row r="352024" spans="4:4" x14ac:dyDescent="0.25">
      <c r="D352024" t="s">
        <v>1247</v>
      </c>
    </row>
    <row r="352025" spans="4:4" x14ac:dyDescent="0.25">
      <c r="D352025" t="s">
        <v>1248</v>
      </c>
    </row>
    <row r="352026" spans="4:4" x14ac:dyDescent="0.25">
      <c r="D352026" t="s">
        <v>1249</v>
      </c>
    </row>
    <row r="352027" spans="4:4" x14ac:dyDescent="0.25">
      <c r="D352027" t="s">
        <v>1250</v>
      </c>
    </row>
    <row r="352028" spans="4:4" x14ac:dyDescent="0.25">
      <c r="D352028" t="s">
        <v>1251</v>
      </c>
    </row>
    <row r="352029" spans="4:4" x14ac:dyDescent="0.25">
      <c r="D352029" t="s">
        <v>1252</v>
      </c>
    </row>
    <row r="352030" spans="4:4" x14ac:dyDescent="0.25">
      <c r="D352030" t="s">
        <v>1253</v>
      </c>
    </row>
    <row r="352031" spans="4:4" x14ac:dyDescent="0.25">
      <c r="D352031" t="s">
        <v>1254</v>
      </c>
    </row>
    <row r="352032" spans="4:4" x14ac:dyDescent="0.25">
      <c r="D352032" t="s">
        <v>1255</v>
      </c>
    </row>
    <row r="352033" spans="4:4" x14ac:dyDescent="0.25">
      <c r="D352033" t="s">
        <v>1256</v>
      </c>
    </row>
    <row r="352034" spans="4:4" x14ac:dyDescent="0.25">
      <c r="D352034" t="s">
        <v>1257</v>
      </c>
    </row>
    <row r="352035" spans="4:4" x14ac:dyDescent="0.25">
      <c r="D352035" t="s">
        <v>1258</v>
      </c>
    </row>
    <row r="352036" spans="4:4" x14ac:dyDescent="0.25">
      <c r="D352036" t="s">
        <v>1259</v>
      </c>
    </row>
    <row r="352037" spans="4:4" x14ac:dyDescent="0.25">
      <c r="D352037" t="s">
        <v>1260</v>
      </c>
    </row>
    <row r="352038" spans="4:4" x14ac:dyDescent="0.25">
      <c r="D352038" t="s">
        <v>1261</v>
      </c>
    </row>
    <row r="352039" spans="4:4" x14ac:dyDescent="0.25">
      <c r="D352039" t="s">
        <v>1262</v>
      </c>
    </row>
    <row r="352040" spans="4:4" x14ac:dyDescent="0.25">
      <c r="D352040" t="s">
        <v>1263</v>
      </c>
    </row>
    <row r="352041" spans="4:4" x14ac:dyDescent="0.25">
      <c r="D352041" t="s">
        <v>1264</v>
      </c>
    </row>
    <row r="352042" spans="4:4" x14ac:dyDescent="0.25">
      <c r="D352042" t="s">
        <v>1265</v>
      </c>
    </row>
    <row r="352043" spans="4:4" x14ac:dyDescent="0.25">
      <c r="D352043" t="s">
        <v>1266</v>
      </c>
    </row>
    <row r="352044" spans="4:4" x14ac:dyDescent="0.25">
      <c r="D352044" t="s">
        <v>1267</v>
      </c>
    </row>
    <row r="352045" spans="4:4" x14ac:dyDescent="0.25">
      <c r="D352045" t="s">
        <v>1268</v>
      </c>
    </row>
    <row r="352046" spans="4:4" x14ac:dyDescent="0.25">
      <c r="D352046" t="s">
        <v>1269</v>
      </c>
    </row>
    <row r="352047" spans="4:4" x14ac:dyDescent="0.25">
      <c r="D352047" t="s">
        <v>1270</v>
      </c>
    </row>
    <row r="352048" spans="4:4" x14ac:dyDescent="0.25">
      <c r="D352048" t="s">
        <v>1271</v>
      </c>
    </row>
    <row r="352049" spans="4:4" x14ac:dyDescent="0.25">
      <c r="D352049" t="s">
        <v>1272</v>
      </c>
    </row>
    <row r="352050" spans="4:4" x14ac:dyDescent="0.25">
      <c r="D352050" t="s">
        <v>1273</v>
      </c>
    </row>
    <row r="352051" spans="4:4" x14ac:dyDescent="0.25">
      <c r="D352051" t="s">
        <v>1274</v>
      </c>
    </row>
    <row r="352052" spans="4:4" x14ac:dyDescent="0.25">
      <c r="D352052" t="s">
        <v>1275</v>
      </c>
    </row>
    <row r="352053" spans="4:4" x14ac:dyDescent="0.25">
      <c r="D352053" t="s">
        <v>1276</v>
      </c>
    </row>
    <row r="352054" spans="4:4" x14ac:dyDescent="0.25">
      <c r="D352054" t="s">
        <v>1277</v>
      </c>
    </row>
    <row r="352055" spans="4:4" x14ac:dyDescent="0.25">
      <c r="D352055" t="s">
        <v>1278</v>
      </c>
    </row>
    <row r="352056" spans="4:4" x14ac:dyDescent="0.25">
      <c r="D352056" t="s">
        <v>1279</v>
      </c>
    </row>
    <row r="352057" spans="4:4" x14ac:dyDescent="0.25">
      <c r="D352057" t="s">
        <v>1280</v>
      </c>
    </row>
    <row r="352058" spans="4:4" x14ac:dyDescent="0.25">
      <c r="D352058" t="s">
        <v>1281</v>
      </c>
    </row>
    <row r="352059" spans="4:4" x14ac:dyDescent="0.25">
      <c r="D352059" t="s">
        <v>1282</v>
      </c>
    </row>
    <row r="352060" spans="4:4" x14ac:dyDescent="0.25">
      <c r="D352060" t="s">
        <v>1283</v>
      </c>
    </row>
    <row r="352061" spans="4:4" x14ac:dyDescent="0.25">
      <c r="D352061" t="s">
        <v>1284</v>
      </c>
    </row>
    <row r="352062" spans="4:4" x14ac:dyDescent="0.25">
      <c r="D352062" t="s">
        <v>1285</v>
      </c>
    </row>
    <row r="352063" spans="4:4" x14ac:dyDescent="0.25">
      <c r="D352063" t="s">
        <v>1286</v>
      </c>
    </row>
    <row r="352064" spans="4:4" x14ac:dyDescent="0.25">
      <c r="D352064" t="s">
        <v>1287</v>
      </c>
    </row>
    <row r="352065" spans="4:4" x14ac:dyDescent="0.25">
      <c r="D352065" t="s">
        <v>1288</v>
      </c>
    </row>
    <row r="352066" spans="4:4" x14ac:dyDescent="0.25">
      <c r="D352066" t="s">
        <v>1289</v>
      </c>
    </row>
    <row r="352067" spans="4:4" x14ac:dyDescent="0.25">
      <c r="D352067" t="s">
        <v>1290</v>
      </c>
    </row>
    <row r="352068" spans="4:4" x14ac:dyDescent="0.25">
      <c r="D352068" t="s">
        <v>1291</v>
      </c>
    </row>
    <row r="352069" spans="4:4" x14ac:dyDescent="0.25">
      <c r="D352069" t="s">
        <v>1292</v>
      </c>
    </row>
    <row r="352070" spans="4:4" x14ac:dyDescent="0.25">
      <c r="D352070" t="s">
        <v>1293</v>
      </c>
    </row>
    <row r="352071" spans="4:4" x14ac:dyDescent="0.25">
      <c r="D352071" t="s">
        <v>1294</v>
      </c>
    </row>
    <row r="352072" spans="4:4" x14ac:dyDescent="0.25">
      <c r="D352072" t="s">
        <v>1295</v>
      </c>
    </row>
    <row r="352073" spans="4:4" x14ac:dyDescent="0.25">
      <c r="D352073" t="s">
        <v>1296</v>
      </c>
    </row>
    <row r="352074" spans="4:4" x14ac:dyDescent="0.25">
      <c r="D352074" t="s">
        <v>1297</v>
      </c>
    </row>
    <row r="352075" spans="4:4" x14ac:dyDescent="0.25">
      <c r="D352075" t="s">
        <v>1298</v>
      </c>
    </row>
    <row r="352076" spans="4:4" x14ac:dyDescent="0.25">
      <c r="D352076" t="s">
        <v>1299</v>
      </c>
    </row>
    <row r="352077" spans="4:4" x14ac:dyDescent="0.25">
      <c r="D352077" t="s">
        <v>1300</v>
      </c>
    </row>
    <row r="352078" spans="4:4" x14ac:dyDescent="0.25">
      <c r="D352078" t="s">
        <v>1301</v>
      </c>
    </row>
    <row r="352079" spans="4:4" x14ac:dyDescent="0.25">
      <c r="D352079" t="s">
        <v>1302</v>
      </c>
    </row>
    <row r="352080" spans="4:4" x14ac:dyDescent="0.25">
      <c r="D352080" t="s">
        <v>1303</v>
      </c>
    </row>
    <row r="352081" spans="4:4" x14ac:dyDescent="0.25">
      <c r="D352081" t="s">
        <v>1304</v>
      </c>
    </row>
    <row r="352082" spans="4:4" x14ac:dyDescent="0.25">
      <c r="D352082" t="s">
        <v>1305</v>
      </c>
    </row>
    <row r="352083" spans="4:4" x14ac:dyDescent="0.25">
      <c r="D352083" t="s">
        <v>1306</v>
      </c>
    </row>
    <row r="352084" spans="4:4" x14ac:dyDescent="0.25">
      <c r="D352084" t="s">
        <v>1307</v>
      </c>
    </row>
    <row r="352085" spans="4:4" x14ac:dyDescent="0.25">
      <c r="D352085" t="s">
        <v>1308</v>
      </c>
    </row>
    <row r="352086" spans="4:4" x14ac:dyDescent="0.25">
      <c r="D352086" t="s">
        <v>1309</v>
      </c>
    </row>
    <row r="352087" spans="4:4" x14ac:dyDescent="0.25">
      <c r="D352087" t="s">
        <v>1310</v>
      </c>
    </row>
    <row r="352088" spans="4:4" x14ac:dyDescent="0.25">
      <c r="D352088" t="s">
        <v>1311</v>
      </c>
    </row>
    <row r="352089" spans="4:4" x14ac:dyDescent="0.25">
      <c r="D352089" t="s">
        <v>1312</v>
      </c>
    </row>
    <row r="352090" spans="4:4" x14ac:dyDescent="0.25">
      <c r="D352090" t="s">
        <v>1313</v>
      </c>
    </row>
    <row r="352091" spans="4:4" x14ac:dyDescent="0.25">
      <c r="D352091" t="s">
        <v>1314</v>
      </c>
    </row>
    <row r="352092" spans="4:4" x14ac:dyDescent="0.25">
      <c r="D352092" t="s">
        <v>1315</v>
      </c>
    </row>
    <row r="352093" spans="4:4" x14ac:dyDescent="0.25">
      <c r="D352093" t="s">
        <v>1316</v>
      </c>
    </row>
    <row r="352094" spans="4:4" x14ac:dyDescent="0.25">
      <c r="D352094" t="s">
        <v>1317</v>
      </c>
    </row>
    <row r="352095" spans="4:4" x14ac:dyDescent="0.25">
      <c r="D352095" t="s">
        <v>1318</v>
      </c>
    </row>
    <row r="352096" spans="4:4" x14ac:dyDescent="0.25">
      <c r="D352096" t="s">
        <v>1319</v>
      </c>
    </row>
    <row r="352097" spans="4:4" x14ac:dyDescent="0.25">
      <c r="D352097" t="s">
        <v>1320</v>
      </c>
    </row>
    <row r="352098" spans="4:4" x14ac:dyDescent="0.25">
      <c r="D352098" t="s">
        <v>1321</v>
      </c>
    </row>
    <row r="352099" spans="4:4" x14ac:dyDescent="0.25">
      <c r="D352099" t="s">
        <v>1322</v>
      </c>
    </row>
    <row r="352100" spans="4:4" x14ac:dyDescent="0.25">
      <c r="D352100" t="s">
        <v>1323</v>
      </c>
    </row>
    <row r="352101" spans="4:4" x14ac:dyDescent="0.25">
      <c r="D352101" t="s">
        <v>1324</v>
      </c>
    </row>
    <row r="352102" spans="4:4" x14ac:dyDescent="0.25">
      <c r="D352102" t="s">
        <v>1325</v>
      </c>
    </row>
    <row r="352103" spans="4:4" x14ac:dyDescent="0.25">
      <c r="D352103" t="s">
        <v>1326</v>
      </c>
    </row>
    <row r="352104" spans="4:4" x14ac:dyDescent="0.25">
      <c r="D352104" t="s">
        <v>1327</v>
      </c>
    </row>
    <row r="352105" spans="4:4" x14ac:dyDescent="0.25">
      <c r="D352105" t="s">
        <v>1328</v>
      </c>
    </row>
    <row r="352106" spans="4:4" x14ac:dyDescent="0.25">
      <c r="D352106" t="s">
        <v>1329</v>
      </c>
    </row>
    <row r="352107" spans="4:4" x14ac:dyDescent="0.25">
      <c r="D352107" t="s">
        <v>1330</v>
      </c>
    </row>
    <row r="352108" spans="4:4" x14ac:dyDescent="0.25">
      <c r="D352108" t="s">
        <v>1331</v>
      </c>
    </row>
    <row r="352109" spans="4:4" x14ac:dyDescent="0.25">
      <c r="D352109" t="s">
        <v>1332</v>
      </c>
    </row>
    <row r="352110" spans="4:4" x14ac:dyDescent="0.25">
      <c r="D352110" t="s">
        <v>1333</v>
      </c>
    </row>
    <row r="352111" spans="4:4" x14ac:dyDescent="0.25">
      <c r="D352111" t="s">
        <v>1334</v>
      </c>
    </row>
    <row r="352112" spans="4:4" x14ac:dyDescent="0.25">
      <c r="D352112" t="s">
        <v>1335</v>
      </c>
    </row>
    <row r="352113" spans="4:4" x14ac:dyDescent="0.25">
      <c r="D352113" t="s">
        <v>1336</v>
      </c>
    </row>
    <row r="352114" spans="4:4" x14ac:dyDescent="0.25">
      <c r="D352114" t="s">
        <v>1337</v>
      </c>
    </row>
    <row r="352115" spans="4:4" x14ac:dyDescent="0.25">
      <c r="D352115" t="s">
        <v>1338</v>
      </c>
    </row>
    <row r="352116" spans="4:4" x14ac:dyDescent="0.25">
      <c r="D352116" t="s">
        <v>1339</v>
      </c>
    </row>
    <row r="352117" spans="4:4" x14ac:dyDescent="0.25">
      <c r="D352117" t="s">
        <v>1340</v>
      </c>
    </row>
    <row r="352118" spans="4:4" x14ac:dyDescent="0.25">
      <c r="D352118" t="s">
        <v>1341</v>
      </c>
    </row>
    <row r="352119" spans="4:4" x14ac:dyDescent="0.25">
      <c r="D352119" t="s">
        <v>1342</v>
      </c>
    </row>
    <row r="352120" spans="4:4" x14ac:dyDescent="0.25">
      <c r="D352120" t="s">
        <v>1343</v>
      </c>
    </row>
    <row r="352121" spans="4:4" x14ac:dyDescent="0.25">
      <c r="D352121" t="s">
        <v>1344</v>
      </c>
    </row>
    <row r="352122" spans="4:4" x14ac:dyDescent="0.25">
      <c r="D352122" t="s">
        <v>1345</v>
      </c>
    </row>
    <row r="352123" spans="4:4" x14ac:dyDescent="0.25">
      <c r="D352123" t="s">
        <v>1346</v>
      </c>
    </row>
    <row r="352124" spans="4:4" x14ac:dyDescent="0.25">
      <c r="D352124" t="s">
        <v>1347</v>
      </c>
    </row>
    <row r="352125" spans="4:4" x14ac:dyDescent="0.25">
      <c r="D352125" t="s">
        <v>1348</v>
      </c>
    </row>
    <row r="352126" spans="4:4" x14ac:dyDescent="0.25">
      <c r="D352126" t="s">
        <v>1349</v>
      </c>
    </row>
    <row r="352127" spans="4:4" x14ac:dyDescent="0.25">
      <c r="D352127" t="s">
        <v>1350</v>
      </c>
    </row>
    <row r="352128" spans="4:4" x14ac:dyDescent="0.25">
      <c r="D352128" t="s">
        <v>1351</v>
      </c>
    </row>
    <row r="352129" spans="4:4" x14ac:dyDescent="0.25">
      <c r="D352129" t="s">
        <v>1352</v>
      </c>
    </row>
    <row r="352130" spans="4:4" x14ac:dyDescent="0.25">
      <c r="D352130" t="s">
        <v>1353</v>
      </c>
    </row>
    <row r="352131" spans="4:4" x14ac:dyDescent="0.25">
      <c r="D352131" t="s">
        <v>1354</v>
      </c>
    </row>
    <row r="352132" spans="4:4" x14ac:dyDescent="0.25">
      <c r="D352132" t="s">
        <v>1355</v>
      </c>
    </row>
    <row r="352133" spans="4:4" x14ac:dyDescent="0.25">
      <c r="D352133" t="s">
        <v>1356</v>
      </c>
    </row>
    <row r="352134" spans="4:4" x14ac:dyDescent="0.25">
      <c r="D352134" t="s">
        <v>1357</v>
      </c>
    </row>
    <row r="352135" spans="4:4" x14ac:dyDescent="0.25">
      <c r="D352135" t="s">
        <v>1358</v>
      </c>
    </row>
    <row r="352136" spans="4:4" x14ac:dyDescent="0.25">
      <c r="D352136" t="s">
        <v>1359</v>
      </c>
    </row>
    <row r="352137" spans="4:4" x14ac:dyDescent="0.25">
      <c r="D352137" t="s">
        <v>1360</v>
      </c>
    </row>
    <row r="352138" spans="4:4" x14ac:dyDescent="0.25">
      <c r="D352138" t="s">
        <v>1361</v>
      </c>
    </row>
    <row r="352139" spans="4:4" x14ac:dyDescent="0.25">
      <c r="D352139" t="s">
        <v>1362</v>
      </c>
    </row>
    <row r="352140" spans="4:4" x14ac:dyDescent="0.25">
      <c r="D352140" t="s">
        <v>1363</v>
      </c>
    </row>
    <row r="352141" spans="4:4" x14ac:dyDescent="0.25">
      <c r="D352141" t="s">
        <v>1364</v>
      </c>
    </row>
    <row r="352142" spans="4:4" x14ac:dyDescent="0.25">
      <c r="D352142" t="s">
        <v>1365</v>
      </c>
    </row>
    <row r="352143" spans="4:4" x14ac:dyDescent="0.25">
      <c r="D352143" t="s">
        <v>1366</v>
      </c>
    </row>
    <row r="352144" spans="4:4" x14ac:dyDescent="0.25">
      <c r="D352144" t="s">
        <v>1367</v>
      </c>
    </row>
    <row r="352145" spans="4:4" x14ac:dyDescent="0.25">
      <c r="D352145" t="s">
        <v>1368</v>
      </c>
    </row>
    <row r="352146" spans="4:4" x14ac:dyDescent="0.25">
      <c r="D352146" t="s">
        <v>1369</v>
      </c>
    </row>
    <row r="352147" spans="4:4" x14ac:dyDescent="0.25">
      <c r="D352147" t="s">
        <v>1370</v>
      </c>
    </row>
    <row r="352148" spans="4:4" x14ac:dyDescent="0.25">
      <c r="D352148" t="s">
        <v>1371</v>
      </c>
    </row>
    <row r="352149" spans="4:4" x14ac:dyDescent="0.25">
      <c r="D352149" t="s">
        <v>1372</v>
      </c>
    </row>
    <row r="352150" spans="4:4" x14ac:dyDescent="0.25">
      <c r="D352150" t="s">
        <v>1373</v>
      </c>
    </row>
    <row r="352151" spans="4:4" x14ac:dyDescent="0.25">
      <c r="D352151" t="s">
        <v>1374</v>
      </c>
    </row>
    <row r="352152" spans="4:4" x14ac:dyDescent="0.25">
      <c r="D352152" t="s">
        <v>1375</v>
      </c>
    </row>
    <row r="352153" spans="4:4" x14ac:dyDescent="0.25">
      <c r="D352153" t="s">
        <v>1376</v>
      </c>
    </row>
    <row r="352154" spans="4:4" x14ac:dyDescent="0.25">
      <c r="D352154" t="s">
        <v>1377</v>
      </c>
    </row>
    <row r="352155" spans="4:4" x14ac:dyDescent="0.25">
      <c r="D352155" t="s">
        <v>1378</v>
      </c>
    </row>
    <row r="352156" spans="4:4" x14ac:dyDescent="0.25">
      <c r="D352156" t="s">
        <v>1379</v>
      </c>
    </row>
    <row r="352157" spans="4:4" x14ac:dyDescent="0.25">
      <c r="D352157" t="s">
        <v>1380</v>
      </c>
    </row>
    <row r="352158" spans="4:4" x14ac:dyDescent="0.25">
      <c r="D352158" t="s">
        <v>1381</v>
      </c>
    </row>
    <row r="352159" spans="4:4" x14ac:dyDescent="0.25">
      <c r="D352159" t="s">
        <v>1382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2817</v>
      </c>
    </row>
    <row r="3" spans="1:6" x14ac:dyDescent="0.25">
      <c r="B3" s="1" t="s">
        <v>4</v>
      </c>
      <c r="C3" s="1">
        <v>1</v>
      </c>
    </row>
    <row r="4" spans="1:6" x14ac:dyDescent="0.25">
      <c r="B4" s="1" t="s">
        <v>5</v>
      </c>
      <c r="C4" s="1">
        <v>11979</v>
      </c>
    </row>
    <row r="5" spans="1:6" x14ac:dyDescent="0.25">
      <c r="B5" s="1" t="s">
        <v>6</v>
      </c>
      <c r="C5" s="5">
        <v>43100</v>
      </c>
    </row>
    <row r="6" spans="1:6" x14ac:dyDescent="0.25">
      <c r="B6" s="1" t="s">
        <v>7</v>
      </c>
      <c r="C6" s="1">
        <v>12</v>
      </c>
      <c r="D6" s="1" t="s">
        <v>8</v>
      </c>
    </row>
    <row r="8" spans="1:6" x14ac:dyDescent="0.25">
      <c r="A8" s="1" t="s">
        <v>9</v>
      </c>
      <c r="B8" s="300" t="s">
        <v>2818</v>
      </c>
      <c r="C8" s="301"/>
      <c r="D8" s="301"/>
      <c r="E8" s="301"/>
      <c r="F8" s="301"/>
    </row>
    <row r="9" spans="1:6" x14ac:dyDescent="0.25">
      <c r="C9" s="1">
        <v>6</v>
      </c>
      <c r="D9" s="1">
        <v>7</v>
      </c>
      <c r="E9" s="1">
        <v>8</v>
      </c>
      <c r="F9" s="1">
        <v>12</v>
      </c>
    </row>
    <row r="10" spans="1:6" x14ac:dyDescent="0.25">
      <c r="C10" s="1" t="s">
        <v>2819</v>
      </c>
      <c r="D10" s="1" t="s">
        <v>2820</v>
      </c>
      <c r="E10" s="1" t="s">
        <v>2821</v>
      </c>
      <c r="F10" s="1" t="s">
        <v>23</v>
      </c>
    </row>
    <row r="11" spans="1:6" x14ac:dyDescent="0.25">
      <c r="A11" s="1">
        <v>1</v>
      </c>
      <c r="B11" t="s">
        <v>65</v>
      </c>
      <c r="C11" s="4" t="s">
        <v>3949</v>
      </c>
      <c r="D11" s="4" t="s">
        <v>24</v>
      </c>
      <c r="E11" s="4">
        <v>100</v>
      </c>
      <c r="F11" s="2" t="s">
        <v>2822</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300" t="s">
        <v>2823</v>
      </c>
      <c r="C15" s="301"/>
      <c r="D15" s="301"/>
      <c r="E15" s="301"/>
      <c r="F15" s="301"/>
    </row>
    <row r="16" spans="1:6" x14ac:dyDescent="0.25">
      <c r="C16" s="1">
        <v>6</v>
      </c>
      <c r="D16" s="1">
        <v>7</v>
      </c>
      <c r="E16" s="1">
        <v>8</v>
      </c>
      <c r="F16" s="1">
        <v>12</v>
      </c>
    </row>
    <row r="17" spans="1:6" x14ac:dyDescent="0.25">
      <c r="C17" s="1" t="s">
        <v>2819</v>
      </c>
      <c r="D17" s="1" t="s">
        <v>2820</v>
      </c>
      <c r="E17" s="1" t="s">
        <v>2821</v>
      </c>
      <c r="F17" s="1" t="s">
        <v>23</v>
      </c>
    </row>
    <row r="18" spans="1:6" x14ac:dyDescent="0.25">
      <c r="A18" s="1">
        <v>1</v>
      </c>
      <c r="B18" t="s">
        <v>65</v>
      </c>
      <c r="C18" s="4" t="s">
        <v>4525</v>
      </c>
      <c r="D18" s="4" t="s">
        <v>24</v>
      </c>
      <c r="E18" s="4">
        <v>0</v>
      </c>
      <c r="F18" s="2" t="s">
        <v>2822</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300" t="s">
        <v>2824</v>
      </c>
      <c r="C22" s="301"/>
      <c r="D22" s="301"/>
      <c r="E22" s="301"/>
      <c r="F22" s="301"/>
    </row>
    <row r="23" spans="1:6" x14ac:dyDescent="0.25">
      <c r="C23" s="1">
        <v>6</v>
      </c>
      <c r="D23" s="1">
        <v>7</v>
      </c>
      <c r="E23" s="1">
        <v>8</v>
      </c>
      <c r="F23" s="1">
        <v>12</v>
      </c>
    </row>
    <row r="24" spans="1:6" x14ac:dyDescent="0.25">
      <c r="C24" s="1" t="s">
        <v>2819</v>
      </c>
      <c r="D24" s="1" t="s">
        <v>2820</v>
      </c>
      <c r="E24" s="1" t="s">
        <v>2821</v>
      </c>
      <c r="F24" s="1" t="s">
        <v>23</v>
      </c>
    </row>
    <row r="25" spans="1:6" x14ac:dyDescent="0.25">
      <c r="A25" s="1">
        <v>1</v>
      </c>
      <c r="B25" t="s">
        <v>65</v>
      </c>
      <c r="C25" s="4" t="s">
        <v>4955</v>
      </c>
      <c r="D25" s="2" t="s">
        <v>2825</v>
      </c>
      <c r="E25" s="4">
        <v>0</v>
      </c>
      <c r="F25" s="2" t="s">
        <v>2822</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2826</v>
      </c>
      <c r="B29" s="300" t="s">
        <v>2827</v>
      </c>
      <c r="C29" s="301"/>
      <c r="D29" s="301"/>
      <c r="E29" s="301"/>
      <c r="F29" s="301"/>
    </row>
    <row r="30" spans="1:6" x14ac:dyDescent="0.25">
      <c r="C30" s="1">
        <v>6</v>
      </c>
      <c r="D30" s="1">
        <v>7</v>
      </c>
      <c r="E30" s="1">
        <v>8</v>
      </c>
      <c r="F30" s="1">
        <v>12</v>
      </c>
    </row>
    <row r="31" spans="1:6" x14ac:dyDescent="0.25">
      <c r="C31" s="1" t="s">
        <v>2819</v>
      </c>
      <c r="D31" s="1" t="s">
        <v>2820</v>
      </c>
      <c r="E31" s="1" t="s">
        <v>2821</v>
      </c>
      <c r="F31" s="1" t="s">
        <v>23</v>
      </c>
    </row>
    <row r="32" spans="1:6" x14ac:dyDescent="0.25">
      <c r="A32" s="1">
        <v>10</v>
      </c>
      <c r="B32" t="s">
        <v>2828</v>
      </c>
      <c r="C32" s="2" t="s">
        <v>4956</v>
      </c>
      <c r="D32" s="2" t="s">
        <v>24</v>
      </c>
      <c r="E32" s="6"/>
      <c r="F32" s="4" t="s">
        <v>24</v>
      </c>
    </row>
    <row r="351003" spans="1:2" x14ac:dyDescent="0.25">
      <c r="A351003" t="s">
        <v>2829</v>
      </c>
      <c r="B351003" t="s">
        <v>2830</v>
      </c>
    </row>
    <row r="351004" spans="1:2" x14ac:dyDescent="0.25">
      <c r="A351004" t="s">
        <v>2831</v>
      </c>
      <c r="B351004" t="s">
        <v>2832</v>
      </c>
    </row>
    <row r="351005" spans="1:2" x14ac:dyDescent="0.25">
      <c r="A351005" t="s">
        <v>2833</v>
      </c>
      <c r="B351005" t="s">
        <v>2834</v>
      </c>
    </row>
    <row r="351006" spans="1:2" x14ac:dyDescent="0.25">
      <c r="A351006" t="s">
        <v>2835</v>
      </c>
      <c r="B351006" t="s">
        <v>2836</v>
      </c>
    </row>
    <row r="351007" spans="1:2" x14ac:dyDescent="0.25">
      <c r="A351007" t="s">
        <v>2837</v>
      </c>
      <c r="B351007" t="s">
        <v>2838</v>
      </c>
    </row>
    <row r="351008" spans="1:2" x14ac:dyDescent="0.25">
      <c r="A351008" t="s">
        <v>2839</v>
      </c>
      <c r="B351008" t="s">
        <v>2840</v>
      </c>
    </row>
    <row r="351009" spans="1:2" x14ac:dyDescent="0.25">
      <c r="A351009" t="s">
        <v>2841</v>
      </c>
      <c r="B351009" t="s">
        <v>2842</v>
      </c>
    </row>
    <row r="351010" spans="1:2" x14ac:dyDescent="0.25">
      <c r="A351010" t="s">
        <v>2843</v>
      </c>
      <c r="B351010" t="s">
        <v>2844</v>
      </c>
    </row>
    <row r="351011" spans="1:2" x14ac:dyDescent="0.25">
      <c r="A351011" t="s">
        <v>2845</v>
      </c>
      <c r="B351011" t="s">
        <v>2846</v>
      </c>
    </row>
    <row r="351012" spans="1:2" x14ac:dyDescent="0.25">
      <c r="A351012" t="s">
        <v>2847</v>
      </c>
      <c r="B351012" t="s">
        <v>2848</v>
      </c>
    </row>
    <row r="351013" spans="1:2" x14ac:dyDescent="0.25">
      <c r="A351013" t="s">
        <v>2849</v>
      </c>
      <c r="B351013" t="s">
        <v>2850</v>
      </c>
    </row>
    <row r="351014" spans="1:2" x14ac:dyDescent="0.25">
      <c r="A351014" t="s">
        <v>2851</v>
      </c>
      <c r="B351014" t="s">
        <v>2852</v>
      </c>
    </row>
    <row r="351015" spans="1:2" x14ac:dyDescent="0.25">
      <c r="A351015" t="s">
        <v>2853</v>
      </c>
      <c r="B351015" t="s">
        <v>2854</v>
      </c>
    </row>
    <row r="351016" spans="1:2" x14ac:dyDescent="0.25">
      <c r="A351016" t="s">
        <v>2855</v>
      </c>
      <c r="B351016" t="s">
        <v>2856</v>
      </c>
    </row>
    <row r="351017" spans="1:2" x14ac:dyDescent="0.25">
      <c r="A351017" t="s">
        <v>2857</v>
      </c>
      <c r="B351017" t="s">
        <v>2858</v>
      </c>
    </row>
    <row r="351018" spans="1:2" x14ac:dyDescent="0.25">
      <c r="A351018" t="s">
        <v>2859</v>
      </c>
      <c r="B351018" t="s">
        <v>2860</v>
      </c>
    </row>
    <row r="351019" spans="1:2" x14ac:dyDescent="0.25">
      <c r="A351019" t="s">
        <v>2861</v>
      </c>
      <c r="B351019" t="s">
        <v>2862</v>
      </c>
    </row>
    <row r="351020" spans="1:2" x14ac:dyDescent="0.25">
      <c r="A351020" t="s">
        <v>2863</v>
      </c>
      <c r="B351020" t="s">
        <v>2864</v>
      </c>
    </row>
    <row r="351021" spans="1:2" x14ac:dyDescent="0.25">
      <c r="A351021" t="s">
        <v>2865</v>
      </c>
      <c r="B351021" t="s">
        <v>2866</v>
      </c>
    </row>
    <row r="351022" spans="1:2" x14ac:dyDescent="0.25">
      <c r="A351022" t="s">
        <v>2867</v>
      </c>
      <c r="B351022" t="s">
        <v>2868</v>
      </c>
    </row>
    <row r="351023" spans="1:2" x14ac:dyDescent="0.25">
      <c r="A351023" t="s">
        <v>2869</v>
      </c>
      <c r="B351023" t="s">
        <v>2870</v>
      </c>
    </row>
    <row r="351024" spans="1:2" x14ac:dyDescent="0.25">
      <c r="A351024" t="s">
        <v>2871</v>
      </c>
      <c r="B351024" t="s">
        <v>2872</v>
      </c>
    </row>
    <row r="351025" spans="1:2" x14ac:dyDescent="0.25">
      <c r="A351025" t="s">
        <v>2873</v>
      </c>
      <c r="B351025" t="s">
        <v>2874</v>
      </c>
    </row>
    <row r="351026" spans="1:2" x14ac:dyDescent="0.25">
      <c r="A351026" t="s">
        <v>2875</v>
      </c>
      <c r="B351026" t="s">
        <v>2876</v>
      </c>
    </row>
    <row r="351027" spans="1:2" x14ac:dyDescent="0.25">
      <c r="A351027" t="s">
        <v>2877</v>
      </c>
      <c r="B351027" t="s">
        <v>2878</v>
      </c>
    </row>
    <row r="351028" spans="1:2" x14ac:dyDescent="0.25">
      <c r="A351028" t="s">
        <v>2879</v>
      </c>
      <c r="B351028" t="s">
        <v>2880</v>
      </c>
    </row>
    <row r="351029" spans="1:2" x14ac:dyDescent="0.25">
      <c r="A351029" t="s">
        <v>2881</v>
      </c>
      <c r="B351029" t="s">
        <v>2882</v>
      </c>
    </row>
    <row r="351030" spans="1:2" x14ac:dyDescent="0.25">
      <c r="A351030" t="s">
        <v>2883</v>
      </c>
      <c r="B351030" t="s">
        <v>2884</v>
      </c>
    </row>
    <row r="351031" spans="1:2" x14ac:dyDescent="0.25">
      <c r="A351031" t="s">
        <v>2885</v>
      </c>
      <c r="B351031" t="s">
        <v>2886</v>
      </c>
    </row>
    <row r="351032" spans="1:2" x14ac:dyDescent="0.25">
      <c r="A351032" t="s">
        <v>2887</v>
      </c>
      <c r="B351032" t="s">
        <v>2888</v>
      </c>
    </row>
    <row r="351033" spans="1:2" x14ac:dyDescent="0.25">
      <c r="A351033" t="s">
        <v>2889</v>
      </c>
      <c r="B351033" t="s">
        <v>2890</v>
      </c>
    </row>
    <row r="351034" spans="1:2" x14ac:dyDescent="0.25">
      <c r="A351034" t="s">
        <v>2891</v>
      </c>
      <c r="B351034" t="s">
        <v>2892</v>
      </c>
    </row>
    <row r="351035" spans="1:2" x14ac:dyDescent="0.25">
      <c r="A351035" t="s">
        <v>2893</v>
      </c>
      <c r="B351035" t="s">
        <v>2894</v>
      </c>
    </row>
    <row r="351036" spans="1:2" x14ac:dyDescent="0.25">
      <c r="A351036" t="s">
        <v>2895</v>
      </c>
      <c r="B351036" t="s">
        <v>2896</v>
      </c>
    </row>
    <row r="351037" spans="1:2" x14ac:dyDescent="0.25">
      <c r="A351037" t="s">
        <v>2897</v>
      </c>
      <c r="B351037" t="s">
        <v>2898</v>
      </c>
    </row>
    <row r="351038" spans="1:2" x14ac:dyDescent="0.25">
      <c r="A351038" t="s">
        <v>2899</v>
      </c>
      <c r="B351038" t="s">
        <v>2900</v>
      </c>
    </row>
    <row r="351039" spans="1:2" x14ac:dyDescent="0.25">
      <c r="A351039" t="s">
        <v>2901</v>
      </c>
      <c r="B351039" t="s">
        <v>2902</v>
      </c>
    </row>
    <row r="351040" spans="1:2" x14ac:dyDescent="0.25">
      <c r="A351040" t="s">
        <v>2903</v>
      </c>
      <c r="B351040" t="s">
        <v>2904</v>
      </c>
    </row>
    <row r="351041" spans="1:2" x14ac:dyDescent="0.25">
      <c r="A351041" t="s">
        <v>2905</v>
      </c>
      <c r="B351041" t="s">
        <v>2906</v>
      </c>
    </row>
    <row r="351042" spans="1:2" x14ac:dyDescent="0.25">
      <c r="A351042" t="s">
        <v>2907</v>
      </c>
      <c r="B351042" t="s">
        <v>2908</v>
      </c>
    </row>
    <row r="351043" spans="1:2" x14ac:dyDescent="0.25">
      <c r="A351043" t="s">
        <v>2909</v>
      </c>
      <c r="B351043" t="s">
        <v>2910</v>
      </c>
    </row>
    <row r="351044" spans="1:2" x14ac:dyDescent="0.25">
      <c r="A351044" t="s">
        <v>2911</v>
      </c>
      <c r="B351044" t="s">
        <v>2912</v>
      </c>
    </row>
    <row r="351045" spans="1:2" x14ac:dyDescent="0.25">
      <c r="A351045" t="s">
        <v>2913</v>
      </c>
      <c r="B351045" t="s">
        <v>2914</v>
      </c>
    </row>
    <row r="351046" spans="1:2" x14ac:dyDescent="0.25">
      <c r="A351046" t="s">
        <v>2915</v>
      </c>
      <c r="B351046" t="s">
        <v>2916</v>
      </c>
    </row>
    <row r="351047" spans="1:2" x14ac:dyDescent="0.25">
      <c r="A351047" t="s">
        <v>2917</v>
      </c>
      <c r="B351047" t="s">
        <v>2918</v>
      </c>
    </row>
    <row r="351048" spans="1:2" x14ac:dyDescent="0.25">
      <c r="A351048" t="s">
        <v>2919</v>
      </c>
      <c r="B351048" t="s">
        <v>2920</v>
      </c>
    </row>
    <row r="351049" spans="1:2" x14ac:dyDescent="0.25">
      <c r="A351049" t="s">
        <v>2921</v>
      </c>
      <c r="B351049" t="s">
        <v>2922</v>
      </c>
    </row>
    <row r="351050" spans="1:2" x14ac:dyDescent="0.25">
      <c r="A351050" t="s">
        <v>2923</v>
      </c>
      <c r="B351050" t="s">
        <v>2924</v>
      </c>
    </row>
    <row r="351051" spans="1:2" x14ac:dyDescent="0.25">
      <c r="A351051" t="s">
        <v>2925</v>
      </c>
      <c r="B351051" t="s">
        <v>2926</v>
      </c>
    </row>
    <row r="351052" spans="1:2" x14ac:dyDescent="0.25">
      <c r="A351052" t="s">
        <v>2927</v>
      </c>
      <c r="B351052" t="s">
        <v>2928</v>
      </c>
    </row>
    <row r="351053" spans="1:2" x14ac:dyDescent="0.25">
      <c r="A351053" t="s">
        <v>2929</v>
      </c>
      <c r="B351053" t="s">
        <v>2930</v>
      </c>
    </row>
    <row r="351054" spans="1:2" x14ac:dyDescent="0.25">
      <c r="A351054" t="s">
        <v>2931</v>
      </c>
      <c r="B351054" t="s">
        <v>2932</v>
      </c>
    </row>
    <row r="351055" spans="1:2" x14ac:dyDescent="0.25">
      <c r="A351055" t="s">
        <v>2933</v>
      </c>
      <c r="B351055" t="s">
        <v>2934</v>
      </c>
    </row>
    <row r="351056" spans="1:2" x14ac:dyDescent="0.25">
      <c r="A351056" t="s">
        <v>2935</v>
      </c>
      <c r="B351056" t="s">
        <v>2936</v>
      </c>
    </row>
    <row r="351057" spans="1:2" x14ac:dyDescent="0.25">
      <c r="A351057" t="s">
        <v>2937</v>
      </c>
      <c r="B351057" t="s">
        <v>2938</v>
      </c>
    </row>
    <row r="351058" spans="1:2" x14ac:dyDescent="0.25">
      <c r="A351058" t="s">
        <v>2939</v>
      </c>
      <c r="B351058" t="s">
        <v>2940</v>
      </c>
    </row>
    <row r="351059" spans="1:2" x14ac:dyDescent="0.25">
      <c r="A351059" t="s">
        <v>2941</v>
      </c>
      <c r="B351059" t="s">
        <v>2942</v>
      </c>
    </row>
    <row r="351060" spans="1:2" x14ac:dyDescent="0.25">
      <c r="A351060" t="s">
        <v>2943</v>
      </c>
      <c r="B351060" t="s">
        <v>2944</v>
      </c>
    </row>
    <row r="351061" spans="1:2" x14ac:dyDescent="0.25">
      <c r="A351061" t="s">
        <v>2945</v>
      </c>
      <c r="B351061" t="s">
        <v>2946</v>
      </c>
    </row>
    <row r="351062" spans="1:2" x14ac:dyDescent="0.25">
      <c r="A351062" t="s">
        <v>2947</v>
      </c>
      <c r="B351062" t="s">
        <v>2948</v>
      </c>
    </row>
    <row r="351063" spans="1:2" x14ac:dyDescent="0.25">
      <c r="A351063" t="s">
        <v>2949</v>
      </c>
      <c r="B351063" t="s">
        <v>2950</v>
      </c>
    </row>
    <row r="351064" spans="1:2" x14ac:dyDescent="0.25">
      <c r="A351064" t="s">
        <v>2951</v>
      </c>
      <c r="B351064" t="s">
        <v>2952</v>
      </c>
    </row>
    <row r="351065" spans="1:2" x14ac:dyDescent="0.25">
      <c r="A351065" t="s">
        <v>2953</v>
      </c>
      <c r="B351065" t="s">
        <v>2954</v>
      </c>
    </row>
    <row r="351066" spans="1:2" x14ac:dyDescent="0.25">
      <c r="A351066" t="s">
        <v>2955</v>
      </c>
      <c r="B351066" t="s">
        <v>2956</v>
      </c>
    </row>
    <row r="351067" spans="1:2" x14ac:dyDescent="0.25">
      <c r="A351067" t="s">
        <v>2957</v>
      </c>
      <c r="B351067" t="s">
        <v>2958</v>
      </c>
    </row>
    <row r="351068" spans="1:2" x14ac:dyDescent="0.25">
      <c r="A351068" t="s">
        <v>2959</v>
      </c>
      <c r="B351068" t="s">
        <v>2960</v>
      </c>
    </row>
    <row r="351069" spans="1:2" x14ac:dyDescent="0.25">
      <c r="A351069" t="s">
        <v>2961</v>
      </c>
      <c r="B351069" t="s">
        <v>2962</v>
      </c>
    </row>
    <row r="351070" spans="1:2" x14ac:dyDescent="0.25">
      <c r="A351070" t="s">
        <v>2963</v>
      </c>
      <c r="B351070" t="s">
        <v>2964</v>
      </c>
    </row>
    <row r="351071" spans="1:2" x14ac:dyDescent="0.25">
      <c r="A351071" t="s">
        <v>2965</v>
      </c>
      <c r="B351071" t="s">
        <v>2966</v>
      </c>
    </row>
    <row r="351072" spans="1:2" x14ac:dyDescent="0.25">
      <c r="A351072" t="s">
        <v>2967</v>
      </c>
      <c r="B351072" t="s">
        <v>2968</v>
      </c>
    </row>
    <row r="351073" spans="1:2" x14ac:dyDescent="0.25">
      <c r="A351073" t="s">
        <v>2969</v>
      </c>
      <c r="B351073" t="s">
        <v>2970</v>
      </c>
    </row>
    <row r="351074" spans="1:2" x14ac:dyDescent="0.25">
      <c r="A351074" t="s">
        <v>2971</v>
      </c>
      <c r="B351074" t="s">
        <v>2972</v>
      </c>
    </row>
    <row r="351075" spans="1:2" x14ac:dyDescent="0.25">
      <c r="A351075" t="s">
        <v>2973</v>
      </c>
      <c r="B351075" t="s">
        <v>2974</v>
      </c>
    </row>
    <row r="351076" spans="1:2" x14ac:dyDescent="0.25">
      <c r="A351076" t="s">
        <v>2975</v>
      </c>
      <c r="B351076" t="s">
        <v>2976</v>
      </c>
    </row>
    <row r="351077" spans="1:2" x14ac:dyDescent="0.25">
      <c r="A351077" t="s">
        <v>2977</v>
      </c>
      <c r="B351077" t="s">
        <v>2978</v>
      </c>
    </row>
    <row r="351078" spans="1:2" x14ac:dyDescent="0.25">
      <c r="A351078" t="s">
        <v>2979</v>
      </c>
      <c r="B351078" t="s">
        <v>2980</v>
      </c>
    </row>
    <row r="351079" spans="1:2" x14ac:dyDescent="0.25">
      <c r="A351079" t="s">
        <v>2981</v>
      </c>
      <c r="B351079" t="s">
        <v>2982</v>
      </c>
    </row>
    <row r="351080" spans="1:2" x14ac:dyDescent="0.25">
      <c r="A351080" t="s">
        <v>2983</v>
      </c>
      <c r="B351080" t="s">
        <v>2984</v>
      </c>
    </row>
    <row r="351081" spans="1:2" x14ac:dyDescent="0.25">
      <c r="A351081" t="s">
        <v>2985</v>
      </c>
      <c r="B351081" t="s">
        <v>2986</v>
      </c>
    </row>
    <row r="351082" spans="1:2" x14ac:dyDescent="0.25">
      <c r="A351082" t="s">
        <v>2987</v>
      </c>
      <c r="B351082" t="s">
        <v>2988</v>
      </c>
    </row>
    <row r="351083" spans="1:2" x14ac:dyDescent="0.25">
      <c r="A351083" t="s">
        <v>2989</v>
      </c>
      <c r="B351083" t="s">
        <v>2990</v>
      </c>
    </row>
    <row r="351084" spans="1:2" x14ac:dyDescent="0.25">
      <c r="A351084" t="s">
        <v>2991</v>
      </c>
      <c r="B351084" t="s">
        <v>2992</v>
      </c>
    </row>
    <row r="351085" spans="1:2" x14ac:dyDescent="0.25">
      <c r="A351085" t="s">
        <v>2993</v>
      </c>
      <c r="B351085" t="s">
        <v>2994</v>
      </c>
    </row>
    <row r="351086" spans="1:2" x14ac:dyDescent="0.25">
      <c r="A351086" t="s">
        <v>2995</v>
      </c>
      <c r="B351086" t="s">
        <v>2996</v>
      </c>
    </row>
    <row r="351087" spans="1:2" x14ac:dyDescent="0.25">
      <c r="A351087" t="s">
        <v>2997</v>
      </c>
      <c r="B351087" t="s">
        <v>2998</v>
      </c>
    </row>
    <row r="351088" spans="1:2" x14ac:dyDescent="0.25">
      <c r="A351088" t="s">
        <v>2999</v>
      </c>
      <c r="B351088" t="s">
        <v>3000</v>
      </c>
    </row>
    <row r="351089" spans="1:2" x14ac:dyDescent="0.25">
      <c r="A351089" t="s">
        <v>3001</v>
      </c>
      <c r="B351089" t="s">
        <v>3002</v>
      </c>
    </row>
    <row r="351090" spans="1:2" x14ac:dyDescent="0.25">
      <c r="A351090" t="s">
        <v>3003</v>
      </c>
      <c r="B351090" t="s">
        <v>3004</v>
      </c>
    </row>
    <row r="351091" spans="1:2" x14ac:dyDescent="0.25">
      <c r="A351091" t="s">
        <v>3005</v>
      </c>
      <c r="B351091" t="s">
        <v>3006</v>
      </c>
    </row>
    <row r="351092" spans="1:2" x14ac:dyDescent="0.25">
      <c r="A351092" t="s">
        <v>3007</v>
      </c>
      <c r="B351092" t="s">
        <v>3008</v>
      </c>
    </row>
    <row r="351093" spans="1:2" x14ac:dyDescent="0.25">
      <c r="A351093" t="s">
        <v>3009</v>
      </c>
      <c r="B351093" t="s">
        <v>3010</v>
      </c>
    </row>
    <row r="351094" spans="1:2" x14ac:dyDescent="0.25">
      <c r="A351094" t="s">
        <v>3011</v>
      </c>
      <c r="B351094" t="s">
        <v>3012</v>
      </c>
    </row>
    <row r="351095" spans="1:2" x14ac:dyDescent="0.25">
      <c r="A351095" t="s">
        <v>3013</v>
      </c>
      <c r="B351095" t="s">
        <v>3014</v>
      </c>
    </row>
    <row r="351096" spans="1:2" x14ac:dyDescent="0.25">
      <c r="A351096" t="s">
        <v>3015</v>
      </c>
      <c r="B351096" t="s">
        <v>3016</v>
      </c>
    </row>
    <row r="351097" spans="1:2" x14ac:dyDescent="0.25">
      <c r="A351097" t="s">
        <v>3017</v>
      </c>
      <c r="B351097" t="s">
        <v>3018</v>
      </c>
    </row>
    <row r="351098" spans="1:2" x14ac:dyDescent="0.25">
      <c r="A351098" t="s">
        <v>3019</v>
      </c>
      <c r="B351098" t="s">
        <v>3020</v>
      </c>
    </row>
    <row r="351099" spans="1:2" x14ac:dyDescent="0.25">
      <c r="A351099" t="s">
        <v>3021</v>
      </c>
      <c r="B351099" t="s">
        <v>3022</v>
      </c>
    </row>
    <row r="351100" spans="1:2" x14ac:dyDescent="0.25">
      <c r="A351100" t="s">
        <v>3023</v>
      </c>
      <c r="B351100" t="s">
        <v>3024</v>
      </c>
    </row>
    <row r="351101" spans="1:2" x14ac:dyDescent="0.25">
      <c r="A351101" t="s">
        <v>3025</v>
      </c>
      <c r="B351101" t="s">
        <v>3026</v>
      </c>
    </row>
    <row r="351102" spans="1:2" x14ac:dyDescent="0.25">
      <c r="A351102" t="s">
        <v>3027</v>
      </c>
      <c r="B351102" t="s">
        <v>3028</v>
      </c>
    </row>
    <row r="351103" spans="1:2" x14ac:dyDescent="0.25">
      <c r="A351103" t="s">
        <v>3029</v>
      </c>
      <c r="B351103" t="s">
        <v>3030</v>
      </c>
    </row>
    <row r="351104" spans="1:2" x14ac:dyDescent="0.25">
      <c r="A351104" t="s">
        <v>3031</v>
      </c>
      <c r="B351104" t="s">
        <v>3032</v>
      </c>
    </row>
    <row r="351105" spans="1:2" x14ac:dyDescent="0.25">
      <c r="A351105" t="s">
        <v>3033</v>
      </c>
      <c r="B351105" t="s">
        <v>3034</v>
      </c>
    </row>
    <row r="351106" spans="1:2" x14ac:dyDescent="0.25">
      <c r="A351106" t="s">
        <v>3035</v>
      </c>
      <c r="B351106" t="s">
        <v>3036</v>
      </c>
    </row>
    <row r="351107" spans="1:2" x14ac:dyDescent="0.25">
      <c r="A351107" t="s">
        <v>3037</v>
      </c>
      <c r="B351107" t="s">
        <v>3038</v>
      </c>
    </row>
    <row r="351108" spans="1:2" x14ac:dyDescent="0.25">
      <c r="A351108" t="s">
        <v>3039</v>
      </c>
      <c r="B351108" t="s">
        <v>3040</v>
      </c>
    </row>
    <row r="351109" spans="1:2" x14ac:dyDescent="0.25">
      <c r="A351109" t="s">
        <v>3041</v>
      </c>
      <c r="B351109" t="s">
        <v>3042</v>
      </c>
    </row>
    <row r="351110" spans="1:2" x14ac:dyDescent="0.25">
      <c r="A351110" t="s">
        <v>3043</v>
      </c>
      <c r="B351110" t="s">
        <v>3044</v>
      </c>
    </row>
    <row r="351111" spans="1:2" x14ac:dyDescent="0.25">
      <c r="A351111" t="s">
        <v>3045</v>
      </c>
      <c r="B351111" t="s">
        <v>3046</v>
      </c>
    </row>
    <row r="351112" spans="1:2" x14ac:dyDescent="0.25">
      <c r="A351112" t="s">
        <v>3047</v>
      </c>
      <c r="B351112" t="s">
        <v>3048</v>
      </c>
    </row>
    <row r="351113" spans="1:2" x14ac:dyDescent="0.25">
      <c r="A351113" t="s">
        <v>3049</v>
      </c>
      <c r="B351113" t="s">
        <v>3050</v>
      </c>
    </row>
    <row r="351114" spans="1:2" x14ac:dyDescent="0.25">
      <c r="A351114" t="s">
        <v>3051</v>
      </c>
      <c r="B351114" t="s">
        <v>3052</v>
      </c>
    </row>
    <row r="351115" spans="1:2" x14ac:dyDescent="0.25">
      <c r="A351115" t="s">
        <v>3053</v>
      </c>
      <c r="B351115" t="s">
        <v>3054</v>
      </c>
    </row>
    <row r="351116" spans="1:2" x14ac:dyDescent="0.25">
      <c r="A351116" t="s">
        <v>3055</v>
      </c>
      <c r="B351116" t="s">
        <v>3056</v>
      </c>
    </row>
    <row r="351117" spans="1:2" x14ac:dyDescent="0.25">
      <c r="A351117" t="s">
        <v>3057</v>
      </c>
      <c r="B351117" t="s">
        <v>3058</v>
      </c>
    </row>
    <row r="351118" spans="1:2" x14ac:dyDescent="0.25">
      <c r="A351118" t="s">
        <v>3059</v>
      </c>
      <c r="B351118" t="s">
        <v>3060</v>
      </c>
    </row>
    <row r="351119" spans="1:2" x14ac:dyDescent="0.25">
      <c r="A351119" t="s">
        <v>3061</v>
      </c>
      <c r="B351119" t="s">
        <v>3062</v>
      </c>
    </row>
    <row r="351120" spans="1:2" x14ac:dyDescent="0.25">
      <c r="A351120" t="s">
        <v>3063</v>
      </c>
      <c r="B351120" t="s">
        <v>3064</v>
      </c>
    </row>
    <row r="351121" spans="1:2" x14ac:dyDescent="0.25">
      <c r="A351121" t="s">
        <v>3065</v>
      </c>
      <c r="B351121" t="s">
        <v>3066</v>
      </c>
    </row>
    <row r="351122" spans="1:2" x14ac:dyDescent="0.25">
      <c r="A351122" t="s">
        <v>3067</v>
      </c>
      <c r="B351122" t="s">
        <v>3068</v>
      </c>
    </row>
    <row r="351123" spans="1:2" x14ac:dyDescent="0.25">
      <c r="A351123" t="s">
        <v>3069</v>
      </c>
      <c r="B351123" t="s">
        <v>3070</v>
      </c>
    </row>
    <row r="351124" spans="1:2" x14ac:dyDescent="0.25">
      <c r="A351124" t="s">
        <v>3071</v>
      </c>
      <c r="B351124" t="s">
        <v>3072</v>
      </c>
    </row>
    <row r="351125" spans="1:2" x14ac:dyDescent="0.25">
      <c r="A351125" t="s">
        <v>3073</v>
      </c>
      <c r="B351125" t="s">
        <v>3074</v>
      </c>
    </row>
    <row r="351126" spans="1:2" x14ac:dyDescent="0.25">
      <c r="A351126" t="s">
        <v>3075</v>
      </c>
      <c r="B351126" t="s">
        <v>3076</v>
      </c>
    </row>
    <row r="351127" spans="1:2" x14ac:dyDescent="0.25">
      <c r="A351127" t="s">
        <v>3077</v>
      </c>
      <c r="B351127" t="s">
        <v>3078</v>
      </c>
    </row>
    <row r="351128" spans="1:2" x14ac:dyDescent="0.25">
      <c r="A351128" t="s">
        <v>3079</v>
      </c>
      <c r="B351128" t="s">
        <v>3080</v>
      </c>
    </row>
    <row r="351129" spans="1:2" x14ac:dyDescent="0.25">
      <c r="A351129" t="s">
        <v>3081</v>
      </c>
      <c r="B351129" t="s">
        <v>3082</v>
      </c>
    </row>
    <row r="351130" spans="1:2" x14ac:dyDescent="0.25">
      <c r="A351130" t="s">
        <v>3083</v>
      </c>
      <c r="B351130" t="s">
        <v>3084</v>
      </c>
    </row>
    <row r="351131" spans="1:2" x14ac:dyDescent="0.25">
      <c r="A351131" t="s">
        <v>3085</v>
      </c>
      <c r="B351131" t="s">
        <v>3086</v>
      </c>
    </row>
    <row r="351132" spans="1:2" x14ac:dyDescent="0.25">
      <c r="A351132" t="s">
        <v>3087</v>
      </c>
      <c r="B351132" t="s">
        <v>3088</v>
      </c>
    </row>
    <row r="351133" spans="1:2" x14ac:dyDescent="0.25">
      <c r="A351133" t="s">
        <v>3089</v>
      </c>
      <c r="B351133" t="s">
        <v>3090</v>
      </c>
    </row>
    <row r="351134" spans="1:2" x14ac:dyDescent="0.25">
      <c r="A351134" t="s">
        <v>3091</v>
      </c>
      <c r="B351134" t="s">
        <v>3092</v>
      </c>
    </row>
    <row r="351135" spans="1:2" x14ac:dyDescent="0.25">
      <c r="A351135" t="s">
        <v>3093</v>
      </c>
      <c r="B351135" t="s">
        <v>3094</v>
      </c>
    </row>
    <row r="351136" spans="1:2" x14ac:dyDescent="0.25">
      <c r="A351136" t="s">
        <v>3095</v>
      </c>
      <c r="B351136" t="s">
        <v>3096</v>
      </c>
    </row>
    <row r="351137" spans="1:2" x14ac:dyDescent="0.25">
      <c r="A351137" t="s">
        <v>3097</v>
      </c>
      <c r="B351137" t="s">
        <v>3098</v>
      </c>
    </row>
    <row r="351138" spans="1:2" x14ac:dyDescent="0.25">
      <c r="A351138" t="s">
        <v>3099</v>
      </c>
      <c r="B351138" t="s">
        <v>3100</v>
      </c>
    </row>
    <row r="351139" spans="1:2" x14ac:dyDescent="0.25">
      <c r="A351139" t="s">
        <v>3101</v>
      </c>
      <c r="B351139" t="s">
        <v>3102</v>
      </c>
    </row>
    <row r="351140" spans="1:2" x14ac:dyDescent="0.25">
      <c r="A351140" t="s">
        <v>3103</v>
      </c>
      <c r="B351140" t="s">
        <v>3104</v>
      </c>
    </row>
    <row r="351141" spans="1:2" x14ac:dyDescent="0.25">
      <c r="A351141" t="s">
        <v>3105</v>
      </c>
      <c r="B351141" t="s">
        <v>3106</v>
      </c>
    </row>
    <row r="351142" spans="1:2" x14ac:dyDescent="0.25">
      <c r="A351142" t="s">
        <v>3107</v>
      </c>
      <c r="B351142" t="s">
        <v>3108</v>
      </c>
    </row>
    <row r="351143" spans="1:2" x14ac:dyDescent="0.25">
      <c r="A351143" t="s">
        <v>3109</v>
      </c>
      <c r="B351143" t="s">
        <v>3110</v>
      </c>
    </row>
    <row r="351144" spans="1:2" x14ac:dyDescent="0.25">
      <c r="A351144" t="s">
        <v>3111</v>
      </c>
      <c r="B351144" t="s">
        <v>3112</v>
      </c>
    </row>
    <row r="351145" spans="1:2" x14ac:dyDescent="0.25">
      <c r="A351145" t="s">
        <v>3113</v>
      </c>
      <c r="B351145" t="s">
        <v>3114</v>
      </c>
    </row>
    <row r="351146" spans="1:2" x14ac:dyDescent="0.25">
      <c r="A351146" t="s">
        <v>3115</v>
      </c>
      <c r="B351146" t="s">
        <v>3116</v>
      </c>
    </row>
    <row r="351147" spans="1:2" x14ac:dyDescent="0.25">
      <c r="A351147" t="s">
        <v>3117</v>
      </c>
      <c r="B351147" t="s">
        <v>3118</v>
      </c>
    </row>
    <row r="351148" spans="1:2" x14ac:dyDescent="0.25">
      <c r="A351148" t="s">
        <v>3119</v>
      </c>
      <c r="B351148" t="s">
        <v>3120</v>
      </c>
    </row>
    <row r="351149" spans="1:2" x14ac:dyDescent="0.25">
      <c r="A351149" t="s">
        <v>3121</v>
      </c>
      <c r="B351149" t="s">
        <v>3122</v>
      </c>
    </row>
    <row r="351150" spans="1:2" x14ac:dyDescent="0.25">
      <c r="A351150" t="s">
        <v>3123</v>
      </c>
      <c r="B351150" t="s">
        <v>3124</v>
      </c>
    </row>
    <row r="351151" spans="1:2" x14ac:dyDescent="0.25">
      <c r="A351151" t="s">
        <v>3125</v>
      </c>
      <c r="B351151" t="s">
        <v>3126</v>
      </c>
    </row>
    <row r="351152" spans="1:2" x14ac:dyDescent="0.25">
      <c r="A351152" t="s">
        <v>3127</v>
      </c>
      <c r="B351152" t="s">
        <v>3128</v>
      </c>
    </row>
    <row r="351153" spans="1:2" x14ac:dyDescent="0.25">
      <c r="A351153" t="s">
        <v>3129</v>
      </c>
      <c r="B351153" t="s">
        <v>3130</v>
      </c>
    </row>
    <row r="351154" spans="1:2" x14ac:dyDescent="0.25">
      <c r="A351154" t="s">
        <v>3131</v>
      </c>
      <c r="B351154" t="s">
        <v>3132</v>
      </c>
    </row>
    <row r="351155" spans="1:2" x14ac:dyDescent="0.25">
      <c r="A351155" t="s">
        <v>3133</v>
      </c>
      <c r="B351155" t="s">
        <v>3134</v>
      </c>
    </row>
    <row r="351156" spans="1:2" x14ac:dyDescent="0.25">
      <c r="A351156" t="s">
        <v>3135</v>
      </c>
      <c r="B351156" t="s">
        <v>3136</v>
      </c>
    </row>
    <row r="351157" spans="1:2" x14ac:dyDescent="0.25">
      <c r="A351157" t="s">
        <v>3137</v>
      </c>
      <c r="B351157" t="s">
        <v>3138</v>
      </c>
    </row>
    <row r="351158" spans="1:2" x14ac:dyDescent="0.25">
      <c r="A351158" t="s">
        <v>3139</v>
      </c>
      <c r="B351158" t="s">
        <v>3140</v>
      </c>
    </row>
    <row r="351159" spans="1:2" x14ac:dyDescent="0.25">
      <c r="A351159" t="s">
        <v>3141</v>
      </c>
      <c r="B351159" t="s">
        <v>3142</v>
      </c>
    </row>
    <row r="351160" spans="1:2" x14ac:dyDescent="0.25">
      <c r="A351160" t="s">
        <v>3143</v>
      </c>
      <c r="B351160" t="s">
        <v>3144</v>
      </c>
    </row>
    <row r="351161" spans="1:2" x14ac:dyDescent="0.25">
      <c r="A351161" t="s">
        <v>3145</v>
      </c>
      <c r="B351161" t="s">
        <v>3146</v>
      </c>
    </row>
    <row r="351162" spans="1:2" x14ac:dyDescent="0.25">
      <c r="A351162" t="s">
        <v>3147</v>
      </c>
      <c r="B351162" t="s">
        <v>3148</v>
      </c>
    </row>
    <row r="351163" spans="1:2" x14ac:dyDescent="0.25">
      <c r="A351163" t="s">
        <v>3149</v>
      </c>
      <c r="B351163" t="s">
        <v>3150</v>
      </c>
    </row>
    <row r="351164" spans="1:2" x14ac:dyDescent="0.25">
      <c r="A351164" t="s">
        <v>3151</v>
      </c>
      <c r="B351164" t="s">
        <v>3152</v>
      </c>
    </row>
    <row r="351165" spans="1:2" x14ac:dyDescent="0.25">
      <c r="A351165" t="s">
        <v>3153</v>
      </c>
      <c r="B351165" t="s">
        <v>3154</v>
      </c>
    </row>
    <row r="351166" spans="1:2" x14ac:dyDescent="0.25">
      <c r="A351166" t="s">
        <v>3155</v>
      </c>
      <c r="B351166" t="s">
        <v>3156</v>
      </c>
    </row>
    <row r="351167" spans="1:2" x14ac:dyDescent="0.25">
      <c r="A351167" t="s">
        <v>3157</v>
      </c>
      <c r="B351167" t="s">
        <v>3158</v>
      </c>
    </row>
    <row r="351168" spans="1:2" x14ac:dyDescent="0.25">
      <c r="A351168" t="s">
        <v>3159</v>
      </c>
      <c r="B351168" t="s">
        <v>3160</v>
      </c>
    </row>
    <row r="351169" spans="1:2" x14ac:dyDescent="0.25">
      <c r="A351169" t="s">
        <v>3161</v>
      </c>
      <c r="B351169" t="s">
        <v>3162</v>
      </c>
    </row>
    <row r="351170" spans="1:2" x14ac:dyDescent="0.25">
      <c r="A351170" t="s">
        <v>3163</v>
      </c>
      <c r="B351170" t="s">
        <v>3164</v>
      </c>
    </row>
    <row r="351171" spans="1:2" x14ac:dyDescent="0.25">
      <c r="A351171" t="s">
        <v>3165</v>
      </c>
      <c r="B351171" t="s">
        <v>3166</v>
      </c>
    </row>
    <row r="351172" spans="1:2" x14ac:dyDescent="0.25">
      <c r="A351172" t="s">
        <v>3167</v>
      </c>
      <c r="B351172" t="s">
        <v>3168</v>
      </c>
    </row>
    <row r="351173" spans="1:2" x14ac:dyDescent="0.25">
      <c r="A351173" t="s">
        <v>3169</v>
      </c>
      <c r="B351173" t="s">
        <v>3170</v>
      </c>
    </row>
    <row r="351174" spans="1:2" x14ac:dyDescent="0.25">
      <c r="A351174" t="s">
        <v>3171</v>
      </c>
      <c r="B351174" t="s">
        <v>3172</v>
      </c>
    </row>
    <row r="351175" spans="1:2" x14ac:dyDescent="0.25">
      <c r="A351175" t="s">
        <v>3173</v>
      </c>
      <c r="B351175" t="s">
        <v>3174</v>
      </c>
    </row>
    <row r="351176" spans="1:2" x14ac:dyDescent="0.25">
      <c r="A351176" t="s">
        <v>3175</v>
      </c>
      <c r="B351176" t="s">
        <v>3176</v>
      </c>
    </row>
    <row r="351177" spans="1:2" x14ac:dyDescent="0.25">
      <c r="A351177" t="s">
        <v>3177</v>
      </c>
      <c r="B351177" t="s">
        <v>3178</v>
      </c>
    </row>
    <row r="351178" spans="1:2" x14ac:dyDescent="0.25">
      <c r="A351178" t="s">
        <v>3179</v>
      </c>
      <c r="B351178" t="s">
        <v>3180</v>
      </c>
    </row>
    <row r="351179" spans="1:2" x14ac:dyDescent="0.25">
      <c r="A351179" t="s">
        <v>3181</v>
      </c>
      <c r="B351179" t="s">
        <v>3182</v>
      </c>
    </row>
    <row r="351180" spans="1:2" x14ac:dyDescent="0.25">
      <c r="A351180" t="s">
        <v>3183</v>
      </c>
      <c r="B351180" t="s">
        <v>3184</v>
      </c>
    </row>
    <row r="351181" spans="1:2" x14ac:dyDescent="0.25">
      <c r="A351181" t="s">
        <v>3185</v>
      </c>
      <c r="B351181" t="s">
        <v>3186</v>
      </c>
    </row>
    <row r="351182" spans="1:2" x14ac:dyDescent="0.25">
      <c r="A351182" t="s">
        <v>3187</v>
      </c>
      <c r="B351182" t="s">
        <v>3188</v>
      </c>
    </row>
    <row r="351183" spans="1:2" x14ac:dyDescent="0.25">
      <c r="A351183" t="s">
        <v>3189</v>
      </c>
      <c r="B351183" t="s">
        <v>3190</v>
      </c>
    </row>
    <row r="351184" spans="1:2" x14ac:dyDescent="0.25">
      <c r="A351184" t="s">
        <v>3191</v>
      </c>
      <c r="B351184" t="s">
        <v>3192</v>
      </c>
    </row>
    <row r="351185" spans="1:2" x14ac:dyDescent="0.25">
      <c r="A351185" t="s">
        <v>3193</v>
      </c>
      <c r="B351185" t="s">
        <v>3194</v>
      </c>
    </row>
    <row r="351186" spans="1:2" x14ac:dyDescent="0.25">
      <c r="A351186" t="s">
        <v>3195</v>
      </c>
      <c r="B351186" t="s">
        <v>3196</v>
      </c>
    </row>
    <row r="351187" spans="1:2" x14ac:dyDescent="0.25">
      <c r="A351187" t="s">
        <v>3197</v>
      </c>
      <c r="B351187" t="s">
        <v>3198</v>
      </c>
    </row>
    <row r="351188" spans="1:2" x14ac:dyDescent="0.25">
      <c r="A351188" t="s">
        <v>3199</v>
      </c>
      <c r="B351188" t="s">
        <v>3200</v>
      </c>
    </row>
    <row r="351189" spans="1:2" x14ac:dyDescent="0.25">
      <c r="A351189" t="s">
        <v>3201</v>
      </c>
      <c r="B351189" t="s">
        <v>3202</v>
      </c>
    </row>
    <row r="351190" spans="1:2" x14ac:dyDescent="0.25">
      <c r="A351190" t="s">
        <v>3203</v>
      </c>
      <c r="B351190" t="s">
        <v>3204</v>
      </c>
    </row>
    <row r="351191" spans="1:2" x14ac:dyDescent="0.25">
      <c r="A351191" t="s">
        <v>3205</v>
      </c>
      <c r="B351191" t="s">
        <v>3206</v>
      </c>
    </row>
    <row r="351192" spans="1:2" x14ac:dyDescent="0.25">
      <c r="A351192" t="s">
        <v>3207</v>
      </c>
      <c r="B351192" t="s">
        <v>3208</v>
      </c>
    </row>
    <row r="351193" spans="1:2" x14ac:dyDescent="0.25">
      <c r="A351193" t="s">
        <v>3209</v>
      </c>
      <c r="B351193" t="s">
        <v>3210</v>
      </c>
    </row>
    <row r="351194" spans="1:2" x14ac:dyDescent="0.25">
      <c r="A351194" t="s">
        <v>3211</v>
      </c>
      <c r="B351194" t="s">
        <v>3212</v>
      </c>
    </row>
    <row r="351195" spans="1:2" x14ac:dyDescent="0.25">
      <c r="A351195" t="s">
        <v>3213</v>
      </c>
      <c r="B351195" t="s">
        <v>3214</v>
      </c>
    </row>
    <row r="351196" spans="1:2" x14ac:dyDescent="0.25">
      <c r="A351196" t="s">
        <v>3215</v>
      </c>
      <c r="B351196" t="s">
        <v>3216</v>
      </c>
    </row>
    <row r="351197" spans="1:2" x14ac:dyDescent="0.25">
      <c r="A351197" t="s">
        <v>3217</v>
      </c>
      <c r="B351197" t="s">
        <v>3218</v>
      </c>
    </row>
    <row r="351198" spans="1:2" x14ac:dyDescent="0.25">
      <c r="A351198" t="s">
        <v>3219</v>
      </c>
      <c r="B351198" t="s">
        <v>3220</v>
      </c>
    </row>
    <row r="351199" spans="1:2" x14ac:dyDescent="0.25">
      <c r="A351199" t="s">
        <v>3221</v>
      </c>
      <c r="B351199" t="s">
        <v>3222</v>
      </c>
    </row>
    <row r="351200" spans="1:2" x14ac:dyDescent="0.25">
      <c r="A351200" t="s">
        <v>3223</v>
      </c>
      <c r="B351200" t="s">
        <v>3224</v>
      </c>
    </row>
    <row r="351201" spans="1:2" x14ac:dyDescent="0.25">
      <c r="A351201" t="s">
        <v>3225</v>
      </c>
      <c r="B351201" t="s">
        <v>3226</v>
      </c>
    </row>
    <row r="351202" spans="1:2" x14ac:dyDescent="0.25">
      <c r="A351202" t="s">
        <v>3227</v>
      </c>
      <c r="B351202" t="s">
        <v>3228</v>
      </c>
    </row>
    <row r="351203" spans="1:2" x14ac:dyDescent="0.25">
      <c r="A351203" t="s">
        <v>3229</v>
      </c>
      <c r="B351203" t="s">
        <v>3230</v>
      </c>
    </row>
    <row r="351204" spans="1:2" x14ac:dyDescent="0.25">
      <c r="A351204" t="s">
        <v>3231</v>
      </c>
      <c r="B351204" t="s">
        <v>3232</v>
      </c>
    </row>
    <row r="351205" spans="1:2" x14ac:dyDescent="0.25">
      <c r="A351205" t="s">
        <v>3233</v>
      </c>
      <c r="B351205" t="s">
        <v>3234</v>
      </c>
    </row>
    <row r="351206" spans="1:2" x14ac:dyDescent="0.25">
      <c r="A351206" t="s">
        <v>3235</v>
      </c>
      <c r="B351206" t="s">
        <v>3236</v>
      </c>
    </row>
    <row r="351207" spans="1:2" x14ac:dyDescent="0.25">
      <c r="A351207" t="s">
        <v>3237</v>
      </c>
      <c r="B351207" t="s">
        <v>3238</v>
      </c>
    </row>
    <row r="351208" spans="1:2" x14ac:dyDescent="0.25">
      <c r="A351208" t="s">
        <v>3239</v>
      </c>
      <c r="B351208" t="s">
        <v>3240</v>
      </c>
    </row>
    <row r="351209" spans="1:2" x14ac:dyDescent="0.25">
      <c r="A351209" t="s">
        <v>3241</v>
      </c>
      <c r="B351209" t="s">
        <v>3242</v>
      </c>
    </row>
    <row r="351210" spans="1:2" x14ac:dyDescent="0.25">
      <c r="A351210" t="s">
        <v>3243</v>
      </c>
      <c r="B351210" t="s">
        <v>3244</v>
      </c>
    </row>
    <row r="351211" spans="1:2" x14ac:dyDescent="0.25">
      <c r="A351211" t="s">
        <v>3245</v>
      </c>
      <c r="B351211" t="s">
        <v>3246</v>
      </c>
    </row>
    <row r="351212" spans="1:2" x14ac:dyDescent="0.25">
      <c r="A351212" t="s">
        <v>3247</v>
      </c>
      <c r="B351212" t="s">
        <v>3248</v>
      </c>
    </row>
    <row r="351213" spans="1:2" x14ac:dyDescent="0.25">
      <c r="A351213" t="s">
        <v>3249</v>
      </c>
      <c r="B351213" t="s">
        <v>3250</v>
      </c>
    </row>
    <row r="351214" spans="1:2" x14ac:dyDescent="0.25">
      <c r="A351214" t="s">
        <v>3251</v>
      </c>
      <c r="B351214" t="s">
        <v>3252</v>
      </c>
    </row>
    <row r="351215" spans="1:2" x14ac:dyDescent="0.25">
      <c r="A351215" t="s">
        <v>3253</v>
      </c>
      <c r="B351215" t="s">
        <v>3254</v>
      </c>
    </row>
    <row r="351216" spans="1:2" x14ac:dyDescent="0.25">
      <c r="A351216" t="s">
        <v>3255</v>
      </c>
      <c r="B351216" t="s">
        <v>3256</v>
      </c>
    </row>
    <row r="351217" spans="1:2" x14ac:dyDescent="0.25">
      <c r="A351217" t="s">
        <v>3257</v>
      </c>
      <c r="B351217" t="s">
        <v>3258</v>
      </c>
    </row>
    <row r="351218" spans="1:2" x14ac:dyDescent="0.25">
      <c r="A351218" t="s">
        <v>3259</v>
      </c>
      <c r="B351218" t="s">
        <v>3260</v>
      </c>
    </row>
    <row r="351219" spans="1:2" x14ac:dyDescent="0.25">
      <c r="A351219" t="s">
        <v>3261</v>
      </c>
      <c r="B351219" t="s">
        <v>3262</v>
      </c>
    </row>
    <row r="351220" spans="1:2" x14ac:dyDescent="0.25">
      <c r="A351220" t="s">
        <v>3263</v>
      </c>
      <c r="B351220" t="s">
        <v>3264</v>
      </c>
    </row>
    <row r="351221" spans="1:2" x14ac:dyDescent="0.25">
      <c r="A351221" t="s">
        <v>3265</v>
      </c>
      <c r="B351221" t="s">
        <v>3266</v>
      </c>
    </row>
    <row r="351222" spans="1:2" x14ac:dyDescent="0.25">
      <c r="A351222" t="s">
        <v>3267</v>
      </c>
      <c r="B351222" t="s">
        <v>3268</v>
      </c>
    </row>
    <row r="351223" spans="1:2" x14ac:dyDescent="0.25">
      <c r="A351223" t="s">
        <v>3269</v>
      </c>
      <c r="B351223" t="s">
        <v>3270</v>
      </c>
    </row>
    <row r="351224" spans="1:2" x14ac:dyDescent="0.25">
      <c r="A351224" t="s">
        <v>3271</v>
      </c>
      <c r="B351224" t="s">
        <v>3272</v>
      </c>
    </row>
    <row r="351225" spans="1:2" x14ac:dyDescent="0.25">
      <c r="A351225" t="s">
        <v>3273</v>
      </c>
      <c r="B351225" t="s">
        <v>3274</v>
      </c>
    </row>
    <row r="351226" spans="1:2" x14ac:dyDescent="0.25">
      <c r="A351226" t="s">
        <v>3275</v>
      </c>
      <c r="B351226" t="s">
        <v>3276</v>
      </c>
    </row>
    <row r="351227" spans="1:2" x14ac:dyDescent="0.25">
      <c r="A351227" t="s">
        <v>3277</v>
      </c>
      <c r="B351227" t="s">
        <v>3278</v>
      </c>
    </row>
    <row r="351228" spans="1:2" x14ac:dyDescent="0.25">
      <c r="A351228" t="s">
        <v>3279</v>
      </c>
      <c r="B351228" t="s">
        <v>3280</v>
      </c>
    </row>
    <row r="351229" spans="1:2" x14ac:dyDescent="0.25">
      <c r="A351229" t="s">
        <v>3281</v>
      </c>
      <c r="B351229" t="s">
        <v>3282</v>
      </c>
    </row>
    <row r="351230" spans="1:2" x14ac:dyDescent="0.25">
      <c r="A351230" t="s">
        <v>3283</v>
      </c>
      <c r="B351230" t="s">
        <v>3284</v>
      </c>
    </row>
    <row r="351231" spans="1:2" x14ac:dyDescent="0.25">
      <c r="A351231" t="s">
        <v>3285</v>
      </c>
      <c r="B351231" t="s">
        <v>3286</v>
      </c>
    </row>
    <row r="351232" spans="1:2" x14ac:dyDescent="0.25">
      <c r="A351232" t="s">
        <v>3287</v>
      </c>
      <c r="B351232" t="s">
        <v>3288</v>
      </c>
    </row>
    <row r="351233" spans="1:2" x14ac:dyDescent="0.25">
      <c r="A351233" t="s">
        <v>3289</v>
      </c>
      <c r="B351233" t="s">
        <v>3290</v>
      </c>
    </row>
    <row r="351234" spans="1:2" x14ac:dyDescent="0.25">
      <c r="A351234" t="s">
        <v>3291</v>
      </c>
      <c r="B351234" t="s">
        <v>3292</v>
      </c>
    </row>
    <row r="351235" spans="1:2" x14ac:dyDescent="0.25">
      <c r="A351235" t="s">
        <v>3293</v>
      </c>
      <c r="B351235" t="s">
        <v>3294</v>
      </c>
    </row>
    <row r="351236" spans="1:2" x14ac:dyDescent="0.25">
      <c r="A351236" t="s">
        <v>3295</v>
      </c>
      <c r="B351236" t="s">
        <v>3296</v>
      </c>
    </row>
    <row r="351237" spans="1:2" x14ac:dyDescent="0.25">
      <c r="A351237" t="s">
        <v>3297</v>
      </c>
      <c r="B351237" t="s">
        <v>3298</v>
      </c>
    </row>
    <row r="351238" spans="1:2" x14ac:dyDescent="0.25">
      <c r="A351238" t="s">
        <v>3299</v>
      </c>
      <c r="B351238" t="s">
        <v>3300</v>
      </c>
    </row>
    <row r="351239" spans="1:2" x14ac:dyDescent="0.25">
      <c r="A351239" t="s">
        <v>3301</v>
      </c>
      <c r="B351239" t="s">
        <v>3302</v>
      </c>
    </row>
    <row r="351240" spans="1:2" x14ac:dyDescent="0.25">
      <c r="A351240" t="s">
        <v>3303</v>
      </c>
      <c r="B351240" t="s">
        <v>3304</v>
      </c>
    </row>
    <row r="351241" spans="1:2" x14ac:dyDescent="0.25">
      <c r="A351241" t="s">
        <v>3305</v>
      </c>
      <c r="B351241" t="s">
        <v>3306</v>
      </c>
    </row>
    <row r="351242" spans="1:2" x14ac:dyDescent="0.25">
      <c r="A351242" t="s">
        <v>3307</v>
      </c>
      <c r="B351242" t="s">
        <v>3308</v>
      </c>
    </row>
    <row r="351243" spans="1:2" x14ac:dyDescent="0.25">
      <c r="A351243" t="s">
        <v>3309</v>
      </c>
      <c r="B351243" t="s">
        <v>3310</v>
      </c>
    </row>
    <row r="351244" spans="1:2" x14ac:dyDescent="0.25">
      <c r="A351244" t="s">
        <v>3311</v>
      </c>
      <c r="B351244" t="s">
        <v>3312</v>
      </c>
    </row>
    <row r="351245" spans="1:2" x14ac:dyDescent="0.25">
      <c r="A351245" t="s">
        <v>3313</v>
      </c>
      <c r="B351245" t="s">
        <v>3314</v>
      </c>
    </row>
    <row r="351246" spans="1:2" x14ac:dyDescent="0.25">
      <c r="A351246" t="s">
        <v>3315</v>
      </c>
      <c r="B351246" t="s">
        <v>3316</v>
      </c>
    </row>
    <row r="351247" spans="1:2" x14ac:dyDescent="0.25">
      <c r="A351247" t="s">
        <v>3317</v>
      </c>
      <c r="B351247" t="s">
        <v>3318</v>
      </c>
    </row>
    <row r="351248" spans="1:2" x14ac:dyDescent="0.25">
      <c r="A351248" t="s">
        <v>3319</v>
      </c>
      <c r="B351248" t="s">
        <v>3320</v>
      </c>
    </row>
    <row r="351249" spans="1:2" x14ac:dyDescent="0.25">
      <c r="A351249" t="s">
        <v>3321</v>
      </c>
      <c r="B351249" t="s">
        <v>3322</v>
      </c>
    </row>
    <row r="351250" spans="1:2" x14ac:dyDescent="0.25">
      <c r="A351250" t="s">
        <v>3323</v>
      </c>
      <c r="B351250" t="s">
        <v>3324</v>
      </c>
    </row>
    <row r="351251" spans="1:2" x14ac:dyDescent="0.25">
      <c r="A351251" t="s">
        <v>3325</v>
      </c>
      <c r="B351251" t="s">
        <v>3326</v>
      </c>
    </row>
    <row r="351252" spans="1:2" x14ac:dyDescent="0.25">
      <c r="A351252" t="s">
        <v>3327</v>
      </c>
      <c r="B351252" t="s">
        <v>3328</v>
      </c>
    </row>
    <row r="351253" spans="1:2" x14ac:dyDescent="0.25">
      <c r="A351253" t="s">
        <v>3329</v>
      </c>
      <c r="B351253" t="s">
        <v>3330</v>
      </c>
    </row>
    <row r="351254" spans="1:2" x14ac:dyDescent="0.25">
      <c r="A351254" t="s">
        <v>3331</v>
      </c>
      <c r="B351254" t="s">
        <v>3332</v>
      </c>
    </row>
    <row r="351255" spans="1:2" x14ac:dyDescent="0.25">
      <c r="A351255" t="s">
        <v>3333</v>
      </c>
      <c r="B351255" t="s">
        <v>3334</v>
      </c>
    </row>
    <row r="351256" spans="1:2" x14ac:dyDescent="0.25">
      <c r="A351256" t="s">
        <v>3335</v>
      </c>
      <c r="B351256" t="s">
        <v>3336</v>
      </c>
    </row>
    <row r="351257" spans="1:2" x14ac:dyDescent="0.25">
      <c r="A351257" t="s">
        <v>3337</v>
      </c>
      <c r="B351257" t="s">
        <v>3338</v>
      </c>
    </row>
    <row r="351258" spans="1:2" x14ac:dyDescent="0.25">
      <c r="A351258" t="s">
        <v>3339</v>
      </c>
      <c r="B351258" t="s">
        <v>3340</v>
      </c>
    </row>
    <row r="351259" spans="1:2" x14ac:dyDescent="0.25">
      <c r="A351259" t="s">
        <v>3341</v>
      </c>
      <c r="B351259" t="s">
        <v>3342</v>
      </c>
    </row>
    <row r="351260" spans="1:2" x14ac:dyDescent="0.25">
      <c r="A351260" t="s">
        <v>3343</v>
      </c>
      <c r="B351260" t="s">
        <v>3344</v>
      </c>
    </row>
    <row r="351261" spans="1:2" x14ac:dyDescent="0.25">
      <c r="A351261" t="s">
        <v>3345</v>
      </c>
      <c r="B351261" t="s">
        <v>3346</v>
      </c>
    </row>
    <row r="351262" spans="1:2" x14ac:dyDescent="0.25">
      <c r="A351262" t="s">
        <v>3347</v>
      </c>
      <c r="B351262" t="s">
        <v>3348</v>
      </c>
    </row>
    <row r="351263" spans="1:2" x14ac:dyDescent="0.25">
      <c r="A351263" t="s">
        <v>3349</v>
      </c>
      <c r="B351263" t="s">
        <v>3350</v>
      </c>
    </row>
    <row r="351264" spans="1:2" x14ac:dyDescent="0.25">
      <c r="A351264" t="s">
        <v>3351</v>
      </c>
      <c r="B351264" t="s">
        <v>3352</v>
      </c>
    </row>
    <row r="351265" spans="1:2" x14ac:dyDescent="0.25">
      <c r="A351265" t="s">
        <v>3353</v>
      </c>
      <c r="B351265" t="s">
        <v>3354</v>
      </c>
    </row>
    <row r="351266" spans="1:2" x14ac:dyDescent="0.25">
      <c r="A351266" t="s">
        <v>3355</v>
      </c>
      <c r="B351266" t="s">
        <v>3356</v>
      </c>
    </row>
    <row r="351267" spans="1:2" x14ac:dyDescent="0.25">
      <c r="A351267" t="s">
        <v>3357</v>
      </c>
      <c r="B351267" t="s">
        <v>3358</v>
      </c>
    </row>
    <row r="351268" spans="1:2" x14ac:dyDescent="0.25">
      <c r="A351268" t="s">
        <v>3359</v>
      </c>
      <c r="B351268" t="s">
        <v>3360</v>
      </c>
    </row>
    <row r="351269" spans="1:2" x14ac:dyDescent="0.25">
      <c r="A351269" t="s">
        <v>3361</v>
      </c>
      <c r="B351269" t="s">
        <v>3362</v>
      </c>
    </row>
    <row r="351270" spans="1:2" x14ac:dyDescent="0.25">
      <c r="A351270" t="s">
        <v>3363</v>
      </c>
      <c r="B351270" t="s">
        <v>3364</v>
      </c>
    </row>
    <row r="351271" spans="1:2" x14ac:dyDescent="0.25">
      <c r="A351271" t="s">
        <v>3365</v>
      </c>
      <c r="B351271" t="s">
        <v>3366</v>
      </c>
    </row>
    <row r="351272" spans="1:2" x14ac:dyDescent="0.25">
      <c r="A351272" t="s">
        <v>3367</v>
      </c>
      <c r="B351272" t="s">
        <v>3368</v>
      </c>
    </row>
    <row r="351273" spans="1:2" x14ac:dyDescent="0.25">
      <c r="A351273" t="s">
        <v>3369</v>
      </c>
      <c r="B351273" t="s">
        <v>3370</v>
      </c>
    </row>
    <row r="351274" spans="1:2" x14ac:dyDescent="0.25">
      <c r="A351274" t="s">
        <v>3371</v>
      </c>
      <c r="B351274" t="s">
        <v>3372</v>
      </c>
    </row>
    <row r="351275" spans="1:2" x14ac:dyDescent="0.25">
      <c r="A351275" t="s">
        <v>3373</v>
      </c>
      <c r="B351275" t="s">
        <v>3374</v>
      </c>
    </row>
    <row r="351276" spans="1:2" x14ac:dyDescent="0.25">
      <c r="A351276" t="s">
        <v>3375</v>
      </c>
      <c r="B351276" t="s">
        <v>3376</v>
      </c>
    </row>
    <row r="351277" spans="1:2" x14ac:dyDescent="0.25">
      <c r="A351277" t="s">
        <v>3377</v>
      </c>
      <c r="B351277" t="s">
        <v>3378</v>
      </c>
    </row>
    <row r="351278" spans="1:2" x14ac:dyDescent="0.25">
      <c r="A351278" t="s">
        <v>3379</v>
      </c>
      <c r="B351278" t="s">
        <v>3380</v>
      </c>
    </row>
    <row r="351279" spans="1:2" x14ac:dyDescent="0.25">
      <c r="A351279" t="s">
        <v>3381</v>
      </c>
      <c r="B351279" t="s">
        <v>3382</v>
      </c>
    </row>
    <row r="351280" spans="1:2" x14ac:dyDescent="0.25">
      <c r="A351280" t="s">
        <v>3383</v>
      </c>
      <c r="B351280" t="s">
        <v>3384</v>
      </c>
    </row>
    <row r="351281" spans="1:2" x14ac:dyDescent="0.25">
      <c r="A351281" t="s">
        <v>3385</v>
      </c>
      <c r="B351281" t="s">
        <v>3386</v>
      </c>
    </row>
    <row r="351282" spans="1:2" x14ac:dyDescent="0.25">
      <c r="A351282" t="s">
        <v>3387</v>
      </c>
      <c r="B351282" t="s">
        <v>3388</v>
      </c>
    </row>
    <row r="351283" spans="1:2" x14ac:dyDescent="0.25">
      <c r="A351283" t="s">
        <v>3389</v>
      </c>
      <c r="B351283" t="s">
        <v>3390</v>
      </c>
    </row>
    <row r="351284" spans="1:2" x14ac:dyDescent="0.25">
      <c r="A351284" t="s">
        <v>3391</v>
      </c>
      <c r="B351284" t="s">
        <v>3392</v>
      </c>
    </row>
    <row r="351285" spans="1:2" x14ac:dyDescent="0.25">
      <c r="A351285" t="s">
        <v>3393</v>
      </c>
      <c r="B351285" t="s">
        <v>3394</v>
      </c>
    </row>
    <row r="351286" spans="1:2" x14ac:dyDescent="0.25">
      <c r="A351286" t="s">
        <v>3395</v>
      </c>
      <c r="B351286" t="s">
        <v>3396</v>
      </c>
    </row>
    <row r="351287" spans="1:2" x14ac:dyDescent="0.25">
      <c r="A351287" t="s">
        <v>3397</v>
      </c>
      <c r="B351287" t="s">
        <v>3398</v>
      </c>
    </row>
    <row r="351288" spans="1:2" x14ac:dyDescent="0.25">
      <c r="A351288" t="s">
        <v>3399</v>
      </c>
      <c r="B351288" t="s">
        <v>3400</v>
      </c>
    </row>
    <row r="351289" spans="1:2" x14ac:dyDescent="0.25">
      <c r="A351289" t="s">
        <v>3401</v>
      </c>
      <c r="B351289" t="s">
        <v>3402</v>
      </c>
    </row>
    <row r="351290" spans="1:2" x14ac:dyDescent="0.25">
      <c r="A351290" t="s">
        <v>3403</v>
      </c>
      <c r="B351290" t="s">
        <v>3404</v>
      </c>
    </row>
    <row r="351291" spans="1:2" x14ac:dyDescent="0.25">
      <c r="A351291" t="s">
        <v>3405</v>
      </c>
      <c r="B351291" t="s">
        <v>3406</v>
      </c>
    </row>
    <row r="351292" spans="1:2" x14ac:dyDescent="0.25">
      <c r="A351292" t="s">
        <v>3407</v>
      </c>
      <c r="B351292" t="s">
        <v>3408</v>
      </c>
    </row>
    <row r="351293" spans="1:2" x14ac:dyDescent="0.25">
      <c r="A351293" t="s">
        <v>3409</v>
      </c>
      <c r="B351293" t="s">
        <v>3410</v>
      </c>
    </row>
    <row r="351294" spans="1:2" x14ac:dyDescent="0.25">
      <c r="A351294" t="s">
        <v>3411</v>
      </c>
      <c r="B351294" t="s">
        <v>3412</v>
      </c>
    </row>
    <row r="351295" spans="1:2" x14ac:dyDescent="0.25">
      <c r="A351295" t="s">
        <v>3413</v>
      </c>
      <c r="B351295" t="s">
        <v>3414</v>
      </c>
    </row>
    <row r="351296" spans="1:2" x14ac:dyDescent="0.25">
      <c r="A351296" t="s">
        <v>3415</v>
      </c>
      <c r="B351296" t="s">
        <v>3416</v>
      </c>
    </row>
    <row r="351297" spans="1:2" x14ac:dyDescent="0.25">
      <c r="A351297" t="s">
        <v>3417</v>
      </c>
      <c r="B351297" t="s">
        <v>3418</v>
      </c>
    </row>
    <row r="351298" spans="1:2" x14ac:dyDescent="0.25">
      <c r="A351298" t="s">
        <v>3419</v>
      </c>
      <c r="B351298" t="s">
        <v>3420</v>
      </c>
    </row>
    <row r="351299" spans="1:2" x14ac:dyDescent="0.25">
      <c r="A351299" t="s">
        <v>3421</v>
      </c>
      <c r="B351299" t="s">
        <v>3422</v>
      </c>
    </row>
    <row r="351300" spans="1:2" x14ac:dyDescent="0.25">
      <c r="A351300" t="s">
        <v>3423</v>
      </c>
      <c r="B351300" t="s">
        <v>3424</v>
      </c>
    </row>
    <row r="351301" spans="1:2" x14ac:dyDescent="0.25">
      <c r="A351301" t="s">
        <v>3425</v>
      </c>
      <c r="B351301" t="s">
        <v>3426</v>
      </c>
    </row>
    <row r="351302" spans="1:2" x14ac:dyDescent="0.25">
      <c r="A351302" t="s">
        <v>3427</v>
      </c>
      <c r="B351302" t="s">
        <v>3428</v>
      </c>
    </row>
    <row r="351303" spans="1:2" x14ac:dyDescent="0.25">
      <c r="A351303" t="s">
        <v>3429</v>
      </c>
      <c r="B351303" t="s">
        <v>3430</v>
      </c>
    </row>
    <row r="351304" spans="1:2" x14ac:dyDescent="0.25">
      <c r="A351304" t="s">
        <v>3431</v>
      </c>
      <c r="B351304" t="s">
        <v>3432</v>
      </c>
    </row>
    <row r="351305" spans="1:2" x14ac:dyDescent="0.25">
      <c r="A351305" t="s">
        <v>3433</v>
      </c>
      <c r="B351305" t="s">
        <v>3434</v>
      </c>
    </row>
    <row r="351306" spans="1:2" x14ac:dyDescent="0.25">
      <c r="A351306" t="s">
        <v>3435</v>
      </c>
      <c r="B351306" t="s">
        <v>3436</v>
      </c>
    </row>
    <row r="351307" spans="1:2" x14ac:dyDescent="0.25">
      <c r="A351307" t="s">
        <v>3437</v>
      </c>
      <c r="B351307" t="s">
        <v>3438</v>
      </c>
    </row>
    <row r="351308" spans="1:2" x14ac:dyDescent="0.25">
      <c r="A351308" t="s">
        <v>3439</v>
      </c>
      <c r="B351308" t="s">
        <v>3440</v>
      </c>
    </row>
    <row r="351309" spans="1:2" x14ac:dyDescent="0.25">
      <c r="A351309" t="s">
        <v>3441</v>
      </c>
      <c r="B351309" t="s">
        <v>3442</v>
      </c>
    </row>
    <row r="351310" spans="1:2" x14ac:dyDescent="0.25">
      <c r="A351310" t="s">
        <v>3443</v>
      </c>
      <c r="B351310" t="s">
        <v>3444</v>
      </c>
    </row>
    <row r="351311" spans="1:2" x14ac:dyDescent="0.25">
      <c r="A351311" t="s">
        <v>3445</v>
      </c>
      <c r="B351311" t="s">
        <v>3446</v>
      </c>
    </row>
    <row r="351312" spans="1:2" x14ac:dyDescent="0.25">
      <c r="A351312" t="s">
        <v>3447</v>
      </c>
      <c r="B351312" t="s">
        <v>3448</v>
      </c>
    </row>
    <row r="351313" spans="1:2" x14ac:dyDescent="0.25">
      <c r="A351313" t="s">
        <v>3449</v>
      </c>
      <c r="B351313" t="s">
        <v>3450</v>
      </c>
    </row>
    <row r="351314" spans="1:2" x14ac:dyDescent="0.25">
      <c r="A351314" t="s">
        <v>3451</v>
      </c>
      <c r="B351314" t="s">
        <v>3452</v>
      </c>
    </row>
    <row r="351315" spans="1:2" x14ac:dyDescent="0.25">
      <c r="A351315" t="s">
        <v>3453</v>
      </c>
      <c r="B351315" t="s">
        <v>3454</v>
      </c>
    </row>
    <row r="351316" spans="1:2" x14ac:dyDescent="0.25">
      <c r="A351316" t="s">
        <v>3455</v>
      </c>
      <c r="B351316" t="s">
        <v>3456</v>
      </c>
    </row>
    <row r="351317" spans="1:2" x14ac:dyDescent="0.25">
      <c r="A351317" t="s">
        <v>3457</v>
      </c>
      <c r="B351317" t="s">
        <v>3458</v>
      </c>
    </row>
    <row r="351318" spans="1:2" x14ac:dyDescent="0.25">
      <c r="A351318" t="s">
        <v>3459</v>
      </c>
      <c r="B351318" t="s">
        <v>3460</v>
      </c>
    </row>
    <row r="351319" spans="1:2" x14ac:dyDescent="0.25">
      <c r="A351319" t="s">
        <v>3461</v>
      </c>
      <c r="B351319" t="s">
        <v>3462</v>
      </c>
    </row>
    <row r="351320" spans="1:2" x14ac:dyDescent="0.25">
      <c r="A351320" t="s">
        <v>3463</v>
      </c>
      <c r="B351320" t="s">
        <v>3464</v>
      </c>
    </row>
    <row r="351321" spans="1:2" x14ac:dyDescent="0.25">
      <c r="A351321" t="s">
        <v>3465</v>
      </c>
      <c r="B351321" t="s">
        <v>3466</v>
      </c>
    </row>
    <row r="351322" spans="1:2" x14ac:dyDescent="0.25">
      <c r="A351322" t="s">
        <v>3467</v>
      </c>
      <c r="B351322" t="s">
        <v>3468</v>
      </c>
    </row>
    <row r="351323" spans="1:2" x14ac:dyDescent="0.25">
      <c r="A351323" t="s">
        <v>3469</v>
      </c>
      <c r="B351323" t="s">
        <v>3470</v>
      </c>
    </row>
    <row r="351324" spans="1:2" x14ac:dyDescent="0.25">
      <c r="A351324" t="s">
        <v>3471</v>
      </c>
      <c r="B351324" t="s">
        <v>3472</v>
      </c>
    </row>
    <row r="351325" spans="1:2" x14ac:dyDescent="0.25">
      <c r="A351325" t="s">
        <v>3473</v>
      </c>
      <c r="B351325" t="s">
        <v>3474</v>
      </c>
    </row>
    <row r="351326" spans="1:2" x14ac:dyDescent="0.25">
      <c r="A351326" t="s">
        <v>3475</v>
      </c>
      <c r="B351326" t="s">
        <v>3476</v>
      </c>
    </row>
    <row r="351327" spans="1:2" x14ac:dyDescent="0.25">
      <c r="A351327" t="s">
        <v>3477</v>
      </c>
      <c r="B351327" t="s">
        <v>3478</v>
      </c>
    </row>
    <row r="351328" spans="1:2" x14ac:dyDescent="0.25">
      <c r="A351328" t="s">
        <v>3479</v>
      </c>
      <c r="B351328" t="s">
        <v>3480</v>
      </c>
    </row>
    <row r="351329" spans="1:2" x14ac:dyDescent="0.25">
      <c r="A351329" t="s">
        <v>3481</v>
      </c>
      <c r="B351329" t="s">
        <v>3482</v>
      </c>
    </row>
    <row r="351330" spans="1:2" x14ac:dyDescent="0.25">
      <c r="A351330" t="s">
        <v>3483</v>
      </c>
      <c r="B351330" t="s">
        <v>3484</v>
      </c>
    </row>
    <row r="351331" spans="1:2" x14ac:dyDescent="0.25">
      <c r="A351331" t="s">
        <v>3485</v>
      </c>
      <c r="B351331" t="s">
        <v>3486</v>
      </c>
    </row>
    <row r="351332" spans="1:2" x14ac:dyDescent="0.25">
      <c r="A351332" t="s">
        <v>3487</v>
      </c>
      <c r="B351332" t="s">
        <v>3488</v>
      </c>
    </row>
    <row r="351333" spans="1:2" x14ac:dyDescent="0.25">
      <c r="A351333" t="s">
        <v>3489</v>
      </c>
      <c r="B351333" t="s">
        <v>3490</v>
      </c>
    </row>
    <row r="351334" spans="1:2" x14ac:dyDescent="0.25">
      <c r="A351334" t="s">
        <v>3491</v>
      </c>
      <c r="B351334" t="s">
        <v>3492</v>
      </c>
    </row>
    <row r="351335" spans="1:2" x14ac:dyDescent="0.25">
      <c r="A351335" t="s">
        <v>3493</v>
      </c>
      <c r="B351335" t="s">
        <v>3494</v>
      </c>
    </row>
    <row r="351336" spans="1:2" x14ac:dyDescent="0.25">
      <c r="A351336" t="s">
        <v>3495</v>
      </c>
      <c r="B351336" t="s">
        <v>3496</v>
      </c>
    </row>
    <row r="351337" spans="1:2" x14ac:dyDescent="0.25">
      <c r="A351337" t="s">
        <v>3497</v>
      </c>
      <c r="B351337" t="s">
        <v>3498</v>
      </c>
    </row>
    <row r="351338" spans="1:2" x14ac:dyDescent="0.25">
      <c r="A351338" t="s">
        <v>3499</v>
      </c>
      <c r="B351338" t="s">
        <v>3500</v>
      </c>
    </row>
    <row r="351339" spans="1:2" x14ac:dyDescent="0.25">
      <c r="A351339" t="s">
        <v>3501</v>
      </c>
      <c r="B351339" t="s">
        <v>3502</v>
      </c>
    </row>
    <row r="351340" spans="1:2" x14ac:dyDescent="0.25">
      <c r="A351340" t="s">
        <v>3503</v>
      </c>
      <c r="B351340" t="s">
        <v>3504</v>
      </c>
    </row>
    <row r="351341" spans="1:2" x14ac:dyDescent="0.25">
      <c r="A351341" t="s">
        <v>3505</v>
      </c>
      <c r="B351341" t="s">
        <v>3506</v>
      </c>
    </row>
    <row r="351342" spans="1:2" x14ac:dyDescent="0.25">
      <c r="A351342" t="s">
        <v>3507</v>
      </c>
      <c r="B351342" t="s">
        <v>3508</v>
      </c>
    </row>
    <row r="351343" spans="1:2" x14ac:dyDescent="0.25">
      <c r="A351343" t="s">
        <v>3509</v>
      </c>
      <c r="B351343" t="s">
        <v>3510</v>
      </c>
    </row>
    <row r="351344" spans="1:2" x14ac:dyDescent="0.25">
      <c r="A351344" t="s">
        <v>3511</v>
      </c>
      <c r="B351344" t="s">
        <v>3512</v>
      </c>
    </row>
    <row r="351345" spans="1:2" x14ac:dyDescent="0.25">
      <c r="A351345" t="s">
        <v>3513</v>
      </c>
      <c r="B351345" t="s">
        <v>3514</v>
      </c>
    </row>
    <row r="351346" spans="1:2" x14ac:dyDescent="0.25">
      <c r="A351346" t="s">
        <v>3515</v>
      </c>
      <c r="B351346" t="s">
        <v>3516</v>
      </c>
    </row>
    <row r="351347" spans="1:2" x14ac:dyDescent="0.25">
      <c r="A351347" t="s">
        <v>3517</v>
      </c>
      <c r="B351347" t="s">
        <v>3518</v>
      </c>
    </row>
    <row r="351348" spans="1:2" x14ac:dyDescent="0.25">
      <c r="A351348" t="s">
        <v>3519</v>
      </c>
      <c r="B351348" t="s">
        <v>3520</v>
      </c>
    </row>
    <row r="351349" spans="1:2" x14ac:dyDescent="0.25">
      <c r="A351349" t="s">
        <v>3521</v>
      </c>
      <c r="B351349" t="s">
        <v>3522</v>
      </c>
    </row>
    <row r="351350" spans="1:2" x14ac:dyDescent="0.25">
      <c r="A351350" t="s">
        <v>3523</v>
      </c>
      <c r="B351350" t="s">
        <v>3524</v>
      </c>
    </row>
    <row r="351351" spans="1:2" x14ac:dyDescent="0.25">
      <c r="A351351" t="s">
        <v>3525</v>
      </c>
      <c r="B351351" t="s">
        <v>3526</v>
      </c>
    </row>
    <row r="351352" spans="1:2" x14ac:dyDescent="0.25">
      <c r="A351352" t="s">
        <v>3527</v>
      </c>
      <c r="B351352" t="s">
        <v>3528</v>
      </c>
    </row>
    <row r="351353" spans="1:2" x14ac:dyDescent="0.25">
      <c r="A351353" t="s">
        <v>3529</v>
      </c>
      <c r="B351353" t="s">
        <v>3530</v>
      </c>
    </row>
    <row r="351354" spans="1:2" x14ac:dyDescent="0.25">
      <c r="A351354" t="s">
        <v>3531</v>
      </c>
      <c r="B351354" t="s">
        <v>3532</v>
      </c>
    </row>
    <row r="351355" spans="1:2" x14ac:dyDescent="0.25">
      <c r="A351355" t="s">
        <v>3533</v>
      </c>
      <c r="B351355" t="s">
        <v>3534</v>
      </c>
    </row>
    <row r="351356" spans="1:2" x14ac:dyDescent="0.25">
      <c r="A351356" t="s">
        <v>3535</v>
      </c>
      <c r="B351356" t="s">
        <v>3536</v>
      </c>
    </row>
    <row r="351357" spans="1:2" x14ac:dyDescent="0.25">
      <c r="A351357" t="s">
        <v>3537</v>
      </c>
      <c r="B351357" t="s">
        <v>3538</v>
      </c>
    </row>
    <row r="351358" spans="1:2" x14ac:dyDescent="0.25">
      <c r="A351358" t="s">
        <v>3539</v>
      </c>
      <c r="B351358" t="s">
        <v>3540</v>
      </c>
    </row>
    <row r="351359" spans="1:2" x14ac:dyDescent="0.25">
      <c r="A351359" t="s">
        <v>3541</v>
      </c>
      <c r="B351359" t="s">
        <v>3542</v>
      </c>
    </row>
    <row r="351360" spans="1:2" x14ac:dyDescent="0.25">
      <c r="A351360" t="s">
        <v>3543</v>
      </c>
      <c r="B351360" t="s">
        <v>3544</v>
      </c>
    </row>
    <row r="351361" spans="1:2" x14ac:dyDescent="0.25">
      <c r="A351361" t="s">
        <v>3545</v>
      </c>
      <c r="B351361" t="s">
        <v>3546</v>
      </c>
    </row>
    <row r="351362" spans="1:2" x14ac:dyDescent="0.25">
      <c r="A351362" t="s">
        <v>3547</v>
      </c>
      <c r="B351362" t="s">
        <v>3548</v>
      </c>
    </row>
    <row r="351363" spans="1:2" x14ac:dyDescent="0.25">
      <c r="A351363" t="s">
        <v>3549</v>
      </c>
      <c r="B351363" t="s">
        <v>3550</v>
      </c>
    </row>
    <row r="351364" spans="1:2" x14ac:dyDescent="0.25">
      <c r="A351364" t="s">
        <v>3551</v>
      </c>
      <c r="B351364" t="s">
        <v>3552</v>
      </c>
    </row>
    <row r="351365" spans="1:2" x14ac:dyDescent="0.25">
      <c r="A351365" t="s">
        <v>3553</v>
      </c>
      <c r="B351365" t="s">
        <v>3554</v>
      </c>
    </row>
    <row r="351366" spans="1:2" x14ac:dyDescent="0.25">
      <c r="A351366" t="s">
        <v>3555</v>
      </c>
      <c r="B351366" t="s">
        <v>3556</v>
      </c>
    </row>
    <row r="351367" spans="1:2" x14ac:dyDescent="0.25">
      <c r="A351367" t="s">
        <v>3557</v>
      </c>
      <c r="B351367" t="s">
        <v>3558</v>
      </c>
    </row>
    <row r="351368" spans="1:2" x14ac:dyDescent="0.25">
      <c r="A351368" t="s">
        <v>3559</v>
      </c>
      <c r="B351368" t="s">
        <v>3560</v>
      </c>
    </row>
    <row r="351369" spans="1:2" x14ac:dyDescent="0.25">
      <c r="A351369" t="s">
        <v>3561</v>
      </c>
      <c r="B351369" t="s">
        <v>3562</v>
      </c>
    </row>
    <row r="351370" spans="1:2" x14ac:dyDescent="0.25">
      <c r="A351370" t="s">
        <v>3563</v>
      </c>
      <c r="B351370" t="s">
        <v>3564</v>
      </c>
    </row>
    <row r="351371" spans="1:2" x14ac:dyDescent="0.25">
      <c r="A351371" t="s">
        <v>3565</v>
      </c>
      <c r="B351371" t="s">
        <v>3566</v>
      </c>
    </row>
    <row r="351372" spans="1:2" x14ac:dyDescent="0.25">
      <c r="A351372" t="s">
        <v>3567</v>
      </c>
      <c r="B351372" t="s">
        <v>3568</v>
      </c>
    </row>
    <row r="351373" spans="1:2" x14ac:dyDescent="0.25">
      <c r="A351373" t="s">
        <v>3569</v>
      </c>
      <c r="B351373" t="s">
        <v>3570</v>
      </c>
    </row>
    <row r="351374" spans="1:2" x14ac:dyDescent="0.25">
      <c r="A351374" t="s">
        <v>3571</v>
      </c>
      <c r="B351374" t="s">
        <v>3572</v>
      </c>
    </row>
    <row r="351375" spans="1:2" x14ac:dyDescent="0.25">
      <c r="A351375" t="s">
        <v>3573</v>
      </c>
      <c r="B351375" t="s">
        <v>3574</v>
      </c>
    </row>
    <row r="351376" spans="1:2" x14ac:dyDescent="0.25">
      <c r="A351376" t="s">
        <v>3575</v>
      </c>
      <c r="B351376" t="s">
        <v>3576</v>
      </c>
    </row>
    <row r="351377" spans="1:2" x14ac:dyDescent="0.25">
      <c r="A351377" t="s">
        <v>3577</v>
      </c>
      <c r="B351377" t="s">
        <v>3578</v>
      </c>
    </row>
    <row r="351378" spans="1:2" x14ac:dyDescent="0.25">
      <c r="A351378" t="s">
        <v>3579</v>
      </c>
      <c r="B351378" t="s">
        <v>3580</v>
      </c>
    </row>
    <row r="351379" spans="1:2" x14ac:dyDescent="0.25">
      <c r="A351379" t="s">
        <v>3581</v>
      </c>
      <c r="B351379" t="s">
        <v>3582</v>
      </c>
    </row>
    <row r="351380" spans="1:2" x14ac:dyDescent="0.25">
      <c r="A351380" t="s">
        <v>3583</v>
      </c>
      <c r="B351380" t="s">
        <v>3584</v>
      </c>
    </row>
    <row r="351381" spans="1:2" x14ac:dyDescent="0.25">
      <c r="A351381" t="s">
        <v>3585</v>
      </c>
      <c r="B351381" t="s">
        <v>3586</v>
      </c>
    </row>
    <row r="351382" spans="1:2" x14ac:dyDescent="0.25">
      <c r="A351382" t="s">
        <v>3587</v>
      </c>
      <c r="B351382" t="s">
        <v>3588</v>
      </c>
    </row>
    <row r="351383" spans="1:2" x14ac:dyDescent="0.25">
      <c r="A351383" t="s">
        <v>3589</v>
      </c>
      <c r="B351383" t="s">
        <v>3590</v>
      </c>
    </row>
    <row r="351384" spans="1:2" x14ac:dyDescent="0.25">
      <c r="A351384" t="s">
        <v>3591</v>
      </c>
      <c r="B351384" t="s">
        <v>3592</v>
      </c>
    </row>
    <row r="351385" spans="1:2" x14ac:dyDescent="0.25">
      <c r="A351385" t="s">
        <v>3593</v>
      </c>
      <c r="B351385" t="s">
        <v>3594</v>
      </c>
    </row>
    <row r="351386" spans="1:2" x14ac:dyDescent="0.25">
      <c r="A351386" t="s">
        <v>3595</v>
      </c>
      <c r="B351386" t="s">
        <v>3596</v>
      </c>
    </row>
    <row r="351387" spans="1:2" x14ac:dyDescent="0.25">
      <c r="A351387" t="s">
        <v>3597</v>
      </c>
      <c r="B351387" t="s">
        <v>3598</v>
      </c>
    </row>
    <row r="351388" spans="1:2" x14ac:dyDescent="0.25">
      <c r="A351388" t="s">
        <v>3599</v>
      </c>
      <c r="B351388" t="s">
        <v>3600</v>
      </c>
    </row>
    <row r="351389" spans="1:2" x14ac:dyDescent="0.25">
      <c r="A351389" t="s">
        <v>3601</v>
      </c>
      <c r="B351389" t="s">
        <v>3602</v>
      </c>
    </row>
    <row r="351390" spans="1:2" x14ac:dyDescent="0.25">
      <c r="A351390" t="s">
        <v>3603</v>
      </c>
      <c r="B351390" t="s">
        <v>3604</v>
      </c>
    </row>
    <row r="351391" spans="1:2" x14ac:dyDescent="0.25">
      <c r="A351391" t="s">
        <v>3605</v>
      </c>
      <c r="B351391" t="s">
        <v>3606</v>
      </c>
    </row>
    <row r="351392" spans="1:2" x14ac:dyDescent="0.25">
      <c r="A351392" t="s">
        <v>3607</v>
      </c>
      <c r="B351392" t="s">
        <v>3608</v>
      </c>
    </row>
    <row r="351393" spans="1:2" x14ac:dyDescent="0.25">
      <c r="A351393" t="s">
        <v>3609</v>
      </c>
      <c r="B351393" t="s">
        <v>3610</v>
      </c>
    </row>
    <row r="351394" spans="1:2" x14ac:dyDescent="0.25">
      <c r="A351394" t="s">
        <v>3611</v>
      </c>
      <c r="B351394" t="s">
        <v>3612</v>
      </c>
    </row>
    <row r="351395" spans="1:2" x14ac:dyDescent="0.25">
      <c r="A351395" t="s">
        <v>3613</v>
      </c>
      <c r="B351395" t="s">
        <v>3614</v>
      </c>
    </row>
    <row r="351396" spans="1:2" x14ac:dyDescent="0.25">
      <c r="A351396" t="s">
        <v>3615</v>
      </c>
      <c r="B351396" t="s">
        <v>3616</v>
      </c>
    </row>
    <row r="351397" spans="1:2" x14ac:dyDescent="0.25">
      <c r="A351397" t="s">
        <v>3617</v>
      </c>
      <c r="B351397" t="s">
        <v>3618</v>
      </c>
    </row>
    <row r="351398" spans="1:2" x14ac:dyDescent="0.25">
      <c r="A351398" t="s">
        <v>3619</v>
      </c>
      <c r="B351398" t="s">
        <v>3620</v>
      </c>
    </row>
    <row r="351399" spans="1:2" x14ac:dyDescent="0.25">
      <c r="A351399" t="s">
        <v>3621</v>
      </c>
      <c r="B351399" t="s">
        <v>3622</v>
      </c>
    </row>
    <row r="351400" spans="1:2" x14ac:dyDescent="0.25">
      <c r="A351400" t="s">
        <v>3623</v>
      </c>
      <c r="B351400" t="s">
        <v>3624</v>
      </c>
    </row>
    <row r="351401" spans="1:2" x14ac:dyDescent="0.25">
      <c r="A351401" t="s">
        <v>3625</v>
      </c>
      <c r="B351401" t="s">
        <v>3626</v>
      </c>
    </row>
    <row r="351402" spans="1:2" x14ac:dyDescent="0.25">
      <c r="A351402" t="s">
        <v>3627</v>
      </c>
      <c r="B351402" t="s">
        <v>3628</v>
      </c>
    </row>
    <row r="351403" spans="1:2" x14ac:dyDescent="0.25">
      <c r="A351403" t="s">
        <v>3629</v>
      </c>
      <c r="B351403" t="s">
        <v>3630</v>
      </c>
    </row>
    <row r="351404" spans="1:2" x14ac:dyDescent="0.25">
      <c r="A351404" t="s">
        <v>3631</v>
      </c>
      <c r="B351404" t="s">
        <v>3632</v>
      </c>
    </row>
    <row r="351405" spans="1:2" x14ac:dyDescent="0.25">
      <c r="A351405" t="s">
        <v>3633</v>
      </c>
      <c r="B351405" t="s">
        <v>3634</v>
      </c>
    </row>
    <row r="351406" spans="1:2" x14ac:dyDescent="0.25">
      <c r="A351406" t="s">
        <v>3635</v>
      </c>
      <c r="B351406" t="s">
        <v>3636</v>
      </c>
    </row>
    <row r="351407" spans="1:2" x14ac:dyDescent="0.25">
      <c r="A351407" t="s">
        <v>3637</v>
      </c>
      <c r="B351407" t="s">
        <v>3638</v>
      </c>
    </row>
    <row r="351408" spans="1:2" x14ac:dyDescent="0.25">
      <c r="A351408" t="s">
        <v>3639</v>
      </c>
      <c r="B351408" t="s">
        <v>3640</v>
      </c>
    </row>
    <row r="351409" spans="1:2" x14ac:dyDescent="0.25">
      <c r="A351409" t="s">
        <v>3641</v>
      </c>
      <c r="B351409" t="s">
        <v>3642</v>
      </c>
    </row>
    <row r="351410" spans="1:2" x14ac:dyDescent="0.25">
      <c r="A351410" t="s">
        <v>3643</v>
      </c>
      <c r="B351410" t="s">
        <v>3644</v>
      </c>
    </row>
    <row r="351411" spans="1:2" x14ac:dyDescent="0.25">
      <c r="A351411" t="s">
        <v>3645</v>
      </c>
      <c r="B351411" t="s">
        <v>3646</v>
      </c>
    </row>
    <row r="351412" spans="1:2" x14ac:dyDescent="0.25">
      <c r="A351412" t="s">
        <v>3647</v>
      </c>
      <c r="B351412" t="s">
        <v>3648</v>
      </c>
    </row>
    <row r="351413" spans="1:2" x14ac:dyDescent="0.25">
      <c r="A351413" t="s">
        <v>3649</v>
      </c>
      <c r="B351413" t="s">
        <v>3650</v>
      </c>
    </row>
    <row r="351414" spans="1:2" x14ac:dyDescent="0.25">
      <c r="A351414" t="s">
        <v>3651</v>
      </c>
      <c r="B351414" t="s">
        <v>3652</v>
      </c>
    </row>
    <row r="351415" spans="1:2" x14ac:dyDescent="0.25">
      <c r="A351415" t="s">
        <v>3653</v>
      </c>
      <c r="B351415" t="s">
        <v>3654</v>
      </c>
    </row>
    <row r="351416" spans="1:2" x14ac:dyDescent="0.25">
      <c r="A351416" t="s">
        <v>3655</v>
      </c>
      <c r="B351416" t="s">
        <v>3656</v>
      </c>
    </row>
    <row r="351417" spans="1:2" x14ac:dyDescent="0.25">
      <c r="A351417" t="s">
        <v>3657</v>
      </c>
      <c r="B351417" t="s">
        <v>3658</v>
      </c>
    </row>
    <row r="351418" spans="1:2" x14ac:dyDescent="0.25">
      <c r="A351418" t="s">
        <v>3659</v>
      </c>
      <c r="B351418" t="s">
        <v>3660</v>
      </c>
    </row>
    <row r="351419" spans="1:2" x14ac:dyDescent="0.25">
      <c r="A351419" t="s">
        <v>3661</v>
      </c>
      <c r="B351419" t="s">
        <v>3662</v>
      </c>
    </row>
    <row r="351420" spans="1:2" x14ac:dyDescent="0.25">
      <c r="A351420" t="s">
        <v>3663</v>
      </c>
      <c r="B351420" t="s">
        <v>3664</v>
      </c>
    </row>
    <row r="351421" spans="1:2" x14ac:dyDescent="0.25">
      <c r="A351421" t="s">
        <v>3665</v>
      </c>
      <c r="B351421" t="s">
        <v>3666</v>
      </c>
    </row>
    <row r="351422" spans="1:2" x14ac:dyDescent="0.25">
      <c r="A351422" t="s">
        <v>3667</v>
      </c>
      <c r="B351422" t="s">
        <v>3668</v>
      </c>
    </row>
    <row r="351423" spans="1:2" x14ac:dyDescent="0.25">
      <c r="A351423" t="s">
        <v>3669</v>
      </c>
      <c r="B351423" t="s">
        <v>3670</v>
      </c>
    </row>
    <row r="351424" spans="1:2" x14ac:dyDescent="0.25">
      <c r="A351424" t="s">
        <v>3671</v>
      </c>
      <c r="B351424" t="s">
        <v>3672</v>
      </c>
    </row>
    <row r="351425" spans="1:2" x14ac:dyDescent="0.25">
      <c r="A351425" t="s">
        <v>3673</v>
      </c>
      <c r="B351425" t="s">
        <v>3674</v>
      </c>
    </row>
    <row r="351426" spans="1:2" x14ac:dyDescent="0.25">
      <c r="A351426" t="s">
        <v>3675</v>
      </c>
      <c r="B351426" t="s">
        <v>3676</v>
      </c>
    </row>
    <row r="351427" spans="1:2" x14ac:dyDescent="0.25">
      <c r="A351427" t="s">
        <v>3677</v>
      </c>
      <c r="B351427" t="s">
        <v>3678</v>
      </c>
    </row>
    <row r="351428" spans="1:2" x14ac:dyDescent="0.25">
      <c r="A351428" t="s">
        <v>3679</v>
      </c>
      <c r="B351428" t="s">
        <v>3680</v>
      </c>
    </row>
    <row r="351429" spans="1:2" x14ac:dyDescent="0.25">
      <c r="A351429" t="s">
        <v>3681</v>
      </c>
      <c r="B351429" t="s">
        <v>3682</v>
      </c>
    </row>
    <row r="351430" spans="1:2" x14ac:dyDescent="0.25">
      <c r="A351430" t="s">
        <v>3683</v>
      </c>
      <c r="B351430" t="s">
        <v>3684</v>
      </c>
    </row>
    <row r="351431" spans="1:2" x14ac:dyDescent="0.25">
      <c r="A351431" t="s">
        <v>3685</v>
      </c>
      <c r="B351431" t="s">
        <v>3686</v>
      </c>
    </row>
    <row r="351432" spans="1:2" x14ac:dyDescent="0.25">
      <c r="A351432" t="s">
        <v>3687</v>
      </c>
      <c r="B351432" t="s">
        <v>3688</v>
      </c>
    </row>
    <row r="351433" spans="1:2" x14ac:dyDescent="0.25">
      <c r="A351433" t="s">
        <v>3689</v>
      </c>
      <c r="B351433" t="s">
        <v>3690</v>
      </c>
    </row>
    <row r="351434" spans="1:2" x14ac:dyDescent="0.25">
      <c r="A351434" t="s">
        <v>3691</v>
      </c>
      <c r="B351434" t="s">
        <v>3692</v>
      </c>
    </row>
    <row r="351435" spans="1:2" x14ac:dyDescent="0.25">
      <c r="A351435" t="s">
        <v>3693</v>
      </c>
      <c r="B351435" t="s">
        <v>3694</v>
      </c>
    </row>
    <row r="351436" spans="1:2" x14ac:dyDescent="0.25">
      <c r="A351436" t="s">
        <v>3695</v>
      </c>
      <c r="B351436" t="s">
        <v>3696</v>
      </c>
    </row>
    <row r="351437" spans="1:2" x14ac:dyDescent="0.25">
      <c r="A351437" t="s">
        <v>3697</v>
      </c>
      <c r="B351437" t="s">
        <v>3698</v>
      </c>
    </row>
    <row r="351438" spans="1:2" x14ac:dyDescent="0.25">
      <c r="A351438" t="s">
        <v>3699</v>
      </c>
      <c r="B351438" t="s">
        <v>3700</v>
      </c>
    </row>
    <row r="351439" spans="1:2" x14ac:dyDescent="0.25">
      <c r="A351439" t="s">
        <v>3701</v>
      </c>
      <c r="B351439" t="s">
        <v>3702</v>
      </c>
    </row>
    <row r="351440" spans="1:2" x14ac:dyDescent="0.25">
      <c r="A351440" t="s">
        <v>3703</v>
      </c>
      <c r="B351440" t="s">
        <v>3704</v>
      </c>
    </row>
    <row r="351441" spans="1:2" x14ac:dyDescent="0.25">
      <c r="A351441" t="s">
        <v>3705</v>
      </c>
      <c r="B351441" t="s">
        <v>3706</v>
      </c>
    </row>
    <row r="351442" spans="1:2" x14ac:dyDescent="0.25">
      <c r="A351442" t="s">
        <v>3707</v>
      </c>
      <c r="B351442" t="s">
        <v>3708</v>
      </c>
    </row>
    <row r="351443" spans="1:2" x14ac:dyDescent="0.25">
      <c r="A351443" t="s">
        <v>3709</v>
      </c>
      <c r="B351443" t="s">
        <v>3710</v>
      </c>
    </row>
    <row r="351444" spans="1:2" x14ac:dyDescent="0.25">
      <c r="A351444" t="s">
        <v>3711</v>
      </c>
      <c r="B351444" t="s">
        <v>3712</v>
      </c>
    </row>
    <row r="351445" spans="1:2" x14ac:dyDescent="0.25">
      <c r="A351445" t="s">
        <v>3713</v>
      </c>
      <c r="B351445" t="s">
        <v>3714</v>
      </c>
    </row>
    <row r="351446" spans="1:2" x14ac:dyDescent="0.25">
      <c r="A351446" t="s">
        <v>3715</v>
      </c>
      <c r="B351446" t="s">
        <v>3716</v>
      </c>
    </row>
    <row r="351447" spans="1:2" x14ac:dyDescent="0.25">
      <c r="A351447" t="s">
        <v>3717</v>
      </c>
      <c r="B351447" t="s">
        <v>3718</v>
      </c>
    </row>
    <row r="351448" spans="1:2" x14ac:dyDescent="0.25">
      <c r="A351448" t="s">
        <v>3719</v>
      </c>
      <c r="B351448" t="s">
        <v>3720</v>
      </c>
    </row>
    <row r="351449" spans="1:2" x14ac:dyDescent="0.25">
      <c r="A351449" t="s">
        <v>3721</v>
      </c>
      <c r="B351449" t="s">
        <v>3722</v>
      </c>
    </row>
    <row r="351450" spans="1:2" x14ac:dyDescent="0.25">
      <c r="A351450" t="s">
        <v>3723</v>
      </c>
      <c r="B351450" t="s">
        <v>3724</v>
      </c>
    </row>
    <row r="351451" spans="1:2" x14ac:dyDescent="0.25">
      <c r="A351451" t="s">
        <v>3725</v>
      </c>
      <c r="B351451" t="s">
        <v>3726</v>
      </c>
    </row>
    <row r="351452" spans="1:2" x14ac:dyDescent="0.25">
      <c r="A351452" t="s">
        <v>3727</v>
      </c>
      <c r="B351452" t="s">
        <v>3728</v>
      </c>
    </row>
    <row r="351453" spans="1:2" x14ac:dyDescent="0.25">
      <c r="A351453" t="s">
        <v>3729</v>
      </c>
      <c r="B351453" t="s">
        <v>3730</v>
      </c>
    </row>
    <row r="351454" spans="1:2" x14ac:dyDescent="0.25">
      <c r="A351454" t="s">
        <v>3731</v>
      </c>
      <c r="B351454" t="s">
        <v>3732</v>
      </c>
    </row>
    <row r="351455" spans="1:2" x14ac:dyDescent="0.25">
      <c r="A351455" t="s">
        <v>3733</v>
      </c>
      <c r="B351455" t="s">
        <v>3734</v>
      </c>
    </row>
    <row r="351456" spans="1:2" x14ac:dyDescent="0.25">
      <c r="A351456" t="s">
        <v>3735</v>
      </c>
      <c r="B351456" t="s">
        <v>3736</v>
      </c>
    </row>
    <row r="351457" spans="1:2" x14ac:dyDescent="0.25">
      <c r="A351457" t="s">
        <v>3737</v>
      </c>
      <c r="B351457" t="s">
        <v>3738</v>
      </c>
    </row>
    <row r="351458" spans="1:2" x14ac:dyDescent="0.25">
      <c r="A351458" t="s">
        <v>3739</v>
      </c>
      <c r="B351458" t="s">
        <v>3740</v>
      </c>
    </row>
    <row r="351459" spans="1:2" x14ac:dyDescent="0.25">
      <c r="A351459" t="s">
        <v>3741</v>
      </c>
      <c r="B351459" t="s">
        <v>3742</v>
      </c>
    </row>
    <row r="351460" spans="1:2" x14ac:dyDescent="0.25">
      <c r="A351460" t="s">
        <v>3743</v>
      </c>
      <c r="B351460" t="s">
        <v>3744</v>
      </c>
    </row>
    <row r="351461" spans="1:2" x14ac:dyDescent="0.25">
      <c r="A351461" t="s">
        <v>3745</v>
      </c>
      <c r="B351461" t="s">
        <v>3746</v>
      </c>
    </row>
    <row r="351462" spans="1:2" x14ac:dyDescent="0.25">
      <c r="A351462" t="s">
        <v>3747</v>
      </c>
      <c r="B351462" t="s">
        <v>3748</v>
      </c>
    </row>
    <row r="351463" spans="1:2" x14ac:dyDescent="0.25">
      <c r="A351463" t="s">
        <v>3749</v>
      </c>
      <c r="B351463" t="s">
        <v>3750</v>
      </c>
    </row>
    <row r="351464" spans="1:2" x14ac:dyDescent="0.25">
      <c r="A351464" t="s">
        <v>3751</v>
      </c>
      <c r="B351464" t="s">
        <v>3752</v>
      </c>
    </row>
    <row r="351465" spans="1:2" x14ac:dyDescent="0.25">
      <c r="A351465" t="s">
        <v>3753</v>
      </c>
      <c r="B351465" t="s">
        <v>3754</v>
      </c>
    </row>
    <row r="351466" spans="1:2" x14ac:dyDescent="0.25">
      <c r="A351466" t="s">
        <v>3755</v>
      </c>
      <c r="B351466" t="s">
        <v>3756</v>
      </c>
    </row>
    <row r="351467" spans="1:2" x14ac:dyDescent="0.25">
      <c r="A351467" t="s">
        <v>3757</v>
      </c>
      <c r="B351467" t="s">
        <v>3758</v>
      </c>
    </row>
    <row r="351468" spans="1:2" x14ac:dyDescent="0.25">
      <c r="A351468" t="s">
        <v>3759</v>
      </c>
      <c r="B351468" t="s">
        <v>3760</v>
      </c>
    </row>
    <row r="351469" spans="1:2" x14ac:dyDescent="0.25">
      <c r="A351469" t="s">
        <v>3761</v>
      </c>
      <c r="B351469" t="s">
        <v>3762</v>
      </c>
    </row>
    <row r="351470" spans="1:2" x14ac:dyDescent="0.25">
      <c r="A351470" t="s">
        <v>3763</v>
      </c>
      <c r="B351470" t="s">
        <v>3764</v>
      </c>
    </row>
    <row r="351471" spans="1:2" x14ac:dyDescent="0.25">
      <c r="A351471" t="s">
        <v>3765</v>
      </c>
      <c r="B351471" t="s">
        <v>3766</v>
      </c>
    </row>
    <row r="351472" spans="1:2" x14ac:dyDescent="0.25">
      <c r="A351472" t="s">
        <v>3767</v>
      </c>
      <c r="B351472" t="s">
        <v>3768</v>
      </c>
    </row>
    <row r="351473" spans="1:2" x14ac:dyDescent="0.25">
      <c r="A351473" t="s">
        <v>3769</v>
      </c>
      <c r="B351473" t="s">
        <v>3770</v>
      </c>
    </row>
    <row r="351474" spans="1:2" x14ac:dyDescent="0.25">
      <c r="A351474" t="s">
        <v>3771</v>
      </c>
      <c r="B351474" t="s">
        <v>3772</v>
      </c>
    </row>
    <row r="351475" spans="1:2" x14ac:dyDescent="0.25">
      <c r="A351475" t="s">
        <v>3773</v>
      </c>
      <c r="B351475" t="s">
        <v>3774</v>
      </c>
    </row>
    <row r="351476" spans="1:2" x14ac:dyDescent="0.25">
      <c r="A351476" t="s">
        <v>3775</v>
      </c>
      <c r="B351476" t="s">
        <v>3776</v>
      </c>
    </row>
    <row r="351477" spans="1:2" x14ac:dyDescent="0.25">
      <c r="A351477" t="s">
        <v>3777</v>
      </c>
      <c r="B351477" t="s">
        <v>3778</v>
      </c>
    </row>
    <row r="351478" spans="1:2" x14ac:dyDescent="0.25">
      <c r="A351478" t="s">
        <v>3779</v>
      </c>
      <c r="B351478" t="s">
        <v>3780</v>
      </c>
    </row>
    <row r="351479" spans="1:2" x14ac:dyDescent="0.25">
      <c r="A351479" t="s">
        <v>3781</v>
      </c>
      <c r="B351479" t="s">
        <v>3782</v>
      </c>
    </row>
    <row r="351480" spans="1:2" x14ac:dyDescent="0.25">
      <c r="A351480" t="s">
        <v>3783</v>
      </c>
      <c r="B351480" t="s">
        <v>3784</v>
      </c>
    </row>
    <row r="351481" spans="1:2" x14ac:dyDescent="0.25">
      <c r="A351481" t="s">
        <v>3785</v>
      </c>
      <c r="B351481" t="s">
        <v>3786</v>
      </c>
    </row>
    <row r="351482" spans="1:2" x14ac:dyDescent="0.25">
      <c r="A351482" t="s">
        <v>3787</v>
      </c>
      <c r="B351482" t="s">
        <v>3788</v>
      </c>
    </row>
    <row r="351483" spans="1:2" x14ac:dyDescent="0.25">
      <c r="A351483" t="s">
        <v>3789</v>
      </c>
      <c r="B351483" t="s">
        <v>3790</v>
      </c>
    </row>
    <row r="351484" spans="1:2" x14ac:dyDescent="0.25">
      <c r="A351484" t="s">
        <v>3791</v>
      </c>
      <c r="B351484" t="s">
        <v>3792</v>
      </c>
    </row>
    <row r="351485" spans="1:2" x14ac:dyDescent="0.25">
      <c r="A351485" t="s">
        <v>3793</v>
      </c>
      <c r="B351485" t="s">
        <v>3794</v>
      </c>
    </row>
    <row r="351486" spans="1:2" x14ac:dyDescent="0.25">
      <c r="A351486" t="s">
        <v>3795</v>
      </c>
      <c r="B351486" t="s">
        <v>3796</v>
      </c>
    </row>
    <row r="351487" spans="1:2" x14ac:dyDescent="0.25">
      <c r="A351487" t="s">
        <v>3797</v>
      </c>
      <c r="B351487" t="s">
        <v>3798</v>
      </c>
    </row>
    <row r="351488" spans="1:2" x14ac:dyDescent="0.25">
      <c r="A351488" t="s">
        <v>3799</v>
      </c>
      <c r="B351488" t="s">
        <v>3800</v>
      </c>
    </row>
    <row r="351489" spans="1:2" x14ac:dyDescent="0.25">
      <c r="A351489" t="s">
        <v>3801</v>
      </c>
      <c r="B351489" t="s">
        <v>3802</v>
      </c>
    </row>
    <row r="351490" spans="1:2" x14ac:dyDescent="0.25">
      <c r="A351490" t="s">
        <v>3803</v>
      </c>
      <c r="B351490" t="s">
        <v>3804</v>
      </c>
    </row>
    <row r="351491" spans="1:2" x14ac:dyDescent="0.25">
      <c r="A351491" t="s">
        <v>3805</v>
      </c>
      <c r="B351491" t="s">
        <v>3806</v>
      </c>
    </row>
    <row r="351492" spans="1:2" x14ac:dyDescent="0.25">
      <c r="A351492" t="s">
        <v>3807</v>
      </c>
      <c r="B351492" t="s">
        <v>3808</v>
      </c>
    </row>
    <row r="351493" spans="1:2" x14ac:dyDescent="0.25">
      <c r="A351493" t="s">
        <v>3809</v>
      </c>
      <c r="B351493" t="s">
        <v>3810</v>
      </c>
    </row>
    <row r="351494" spans="1:2" x14ac:dyDescent="0.25">
      <c r="A351494" t="s">
        <v>3811</v>
      </c>
      <c r="B351494" t="s">
        <v>3812</v>
      </c>
    </row>
    <row r="351495" spans="1:2" x14ac:dyDescent="0.25">
      <c r="A351495" t="s">
        <v>3813</v>
      </c>
      <c r="B351495" t="s">
        <v>3814</v>
      </c>
    </row>
    <row r="351496" spans="1:2" x14ac:dyDescent="0.25">
      <c r="A351496" t="s">
        <v>3815</v>
      </c>
      <c r="B351496" t="s">
        <v>3816</v>
      </c>
    </row>
    <row r="351497" spans="1:2" x14ac:dyDescent="0.25">
      <c r="A351497" t="s">
        <v>3817</v>
      </c>
      <c r="B351497" t="s">
        <v>3818</v>
      </c>
    </row>
    <row r="351498" spans="1:2" x14ac:dyDescent="0.25">
      <c r="A351498" t="s">
        <v>3819</v>
      </c>
      <c r="B351498" t="s">
        <v>3820</v>
      </c>
    </row>
    <row r="351499" spans="1:2" x14ac:dyDescent="0.25">
      <c r="A351499" t="s">
        <v>3821</v>
      </c>
      <c r="B351499" t="s">
        <v>3822</v>
      </c>
    </row>
    <row r="351500" spans="1:2" x14ac:dyDescent="0.25">
      <c r="A351500" t="s">
        <v>3823</v>
      </c>
      <c r="B351500" t="s">
        <v>3824</v>
      </c>
    </row>
    <row r="351501" spans="1:2" x14ac:dyDescent="0.25">
      <c r="A351501" t="s">
        <v>3825</v>
      </c>
      <c r="B351501" t="s">
        <v>3826</v>
      </c>
    </row>
    <row r="351502" spans="1:2" x14ac:dyDescent="0.25">
      <c r="A351502" t="s">
        <v>3827</v>
      </c>
      <c r="B351502" t="s">
        <v>3828</v>
      </c>
    </row>
    <row r="351503" spans="1:2" x14ac:dyDescent="0.25">
      <c r="A351503" t="s">
        <v>3829</v>
      </c>
      <c r="B351503" t="s">
        <v>3830</v>
      </c>
    </row>
    <row r="351504" spans="1:2" x14ac:dyDescent="0.25">
      <c r="A351504" t="s">
        <v>3831</v>
      </c>
      <c r="B351504" t="s">
        <v>3832</v>
      </c>
    </row>
    <row r="351505" spans="1:2" x14ac:dyDescent="0.25">
      <c r="A351505" t="s">
        <v>3833</v>
      </c>
      <c r="B351505" t="s">
        <v>3834</v>
      </c>
    </row>
    <row r="351506" spans="1:2" x14ac:dyDescent="0.25">
      <c r="A351506" t="s">
        <v>3835</v>
      </c>
      <c r="B351506" t="s">
        <v>3836</v>
      </c>
    </row>
    <row r="351507" spans="1:2" x14ac:dyDescent="0.25">
      <c r="A351507" t="s">
        <v>3837</v>
      </c>
      <c r="B351507" t="s">
        <v>3838</v>
      </c>
    </row>
    <row r="351508" spans="1:2" x14ac:dyDescent="0.25">
      <c r="A351508" t="s">
        <v>3839</v>
      </c>
      <c r="B351508" t="s">
        <v>3840</v>
      </c>
    </row>
    <row r="351509" spans="1:2" x14ac:dyDescent="0.25">
      <c r="A351509" t="s">
        <v>3841</v>
      </c>
      <c r="B351509" t="s">
        <v>3842</v>
      </c>
    </row>
    <row r="351510" spans="1:2" x14ac:dyDescent="0.25">
      <c r="A351510" t="s">
        <v>3843</v>
      </c>
      <c r="B351510" t="s">
        <v>3844</v>
      </c>
    </row>
    <row r="351511" spans="1:2" x14ac:dyDescent="0.25">
      <c r="A351511" t="s">
        <v>3845</v>
      </c>
      <c r="B351511" t="s">
        <v>3846</v>
      </c>
    </row>
    <row r="351512" spans="1:2" x14ac:dyDescent="0.25">
      <c r="A351512" t="s">
        <v>3847</v>
      </c>
      <c r="B351512" t="s">
        <v>3848</v>
      </c>
    </row>
    <row r="351513" spans="1:2" x14ac:dyDescent="0.25">
      <c r="A351513" t="s">
        <v>3849</v>
      </c>
      <c r="B351513" t="s">
        <v>3850</v>
      </c>
    </row>
    <row r="351514" spans="1:2" x14ac:dyDescent="0.25">
      <c r="A351514" t="s">
        <v>3851</v>
      </c>
      <c r="B351514" t="s">
        <v>3852</v>
      </c>
    </row>
    <row r="351515" spans="1:2" x14ac:dyDescent="0.25">
      <c r="A351515" t="s">
        <v>3853</v>
      </c>
      <c r="B351515" t="s">
        <v>3854</v>
      </c>
    </row>
    <row r="351516" spans="1:2" x14ac:dyDescent="0.25">
      <c r="A351516" t="s">
        <v>3855</v>
      </c>
      <c r="B351516" t="s">
        <v>3856</v>
      </c>
    </row>
    <row r="351517" spans="1:2" x14ac:dyDescent="0.25">
      <c r="A351517" t="s">
        <v>3857</v>
      </c>
      <c r="B351517" t="s">
        <v>3858</v>
      </c>
    </row>
    <row r="351518" spans="1:2" x14ac:dyDescent="0.25">
      <c r="A351518" t="s">
        <v>3859</v>
      </c>
      <c r="B351518" t="s">
        <v>3860</v>
      </c>
    </row>
    <row r="351519" spans="1:2" x14ac:dyDescent="0.25">
      <c r="A351519" t="s">
        <v>3861</v>
      </c>
      <c r="B351519" t="s">
        <v>3862</v>
      </c>
    </row>
    <row r="351520" spans="1:2" x14ac:dyDescent="0.25">
      <c r="A351520" t="s">
        <v>3863</v>
      </c>
      <c r="B351520" t="s">
        <v>3864</v>
      </c>
    </row>
    <row r="351521" spans="1:2" x14ac:dyDescent="0.25">
      <c r="A351521" t="s">
        <v>3865</v>
      </c>
      <c r="B351521" t="s">
        <v>3866</v>
      </c>
    </row>
    <row r="351522" spans="1:2" x14ac:dyDescent="0.25">
      <c r="A351522" t="s">
        <v>3867</v>
      </c>
      <c r="B351522" t="s">
        <v>3868</v>
      </c>
    </row>
    <row r="351523" spans="1:2" x14ac:dyDescent="0.25">
      <c r="A351523" t="s">
        <v>3869</v>
      </c>
      <c r="B351523" t="s">
        <v>3870</v>
      </c>
    </row>
    <row r="351524" spans="1:2" x14ac:dyDescent="0.25">
      <c r="A351524" t="s">
        <v>3871</v>
      </c>
      <c r="B351524" t="s">
        <v>3872</v>
      </c>
    </row>
    <row r="351525" spans="1:2" x14ac:dyDescent="0.25">
      <c r="A351525" t="s">
        <v>3873</v>
      </c>
      <c r="B351525" t="s">
        <v>3874</v>
      </c>
    </row>
    <row r="351526" spans="1:2" x14ac:dyDescent="0.25">
      <c r="A351526" t="s">
        <v>3875</v>
      </c>
      <c r="B351526" t="s">
        <v>3876</v>
      </c>
    </row>
    <row r="351527" spans="1:2" x14ac:dyDescent="0.25">
      <c r="A351527" t="s">
        <v>3877</v>
      </c>
      <c r="B351527" t="s">
        <v>3878</v>
      </c>
    </row>
    <row r="351528" spans="1:2" x14ac:dyDescent="0.25">
      <c r="A351528" t="s">
        <v>3879</v>
      </c>
      <c r="B351528" t="s">
        <v>3880</v>
      </c>
    </row>
    <row r="351529" spans="1:2" x14ac:dyDescent="0.25">
      <c r="A351529" t="s">
        <v>3881</v>
      </c>
      <c r="B351529" t="s">
        <v>3882</v>
      </c>
    </row>
    <row r="351530" spans="1:2" x14ac:dyDescent="0.25">
      <c r="A351530" t="s">
        <v>3883</v>
      </c>
      <c r="B351530" t="s">
        <v>3884</v>
      </c>
    </row>
    <row r="351531" spans="1:2" x14ac:dyDescent="0.25">
      <c r="A351531" t="s">
        <v>3885</v>
      </c>
      <c r="B351531" t="s">
        <v>3886</v>
      </c>
    </row>
    <row r="351532" spans="1:2" x14ac:dyDescent="0.25">
      <c r="A351532" t="s">
        <v>3887</v>
      </c>
      <c r="B351532" t="s">
        <v>3888</v>
      </c>
    </row>
    <row r="351533" spans="1:2" x14ac:dyDescent="0.25">
      <c r="A351533" t="s">
        <v>3889</v>
      </c>
      <c r="B351533" t="s">
        <v>3890</v>
      </c>
    </row>
    <row r="351534" spans="1:2" x14ac:dyDescent="0.25">
      <c r="A351534" t="s">
        <v>3891</v>
      </c>
      <c r="B351534" t="s">
        <v>3892</v>
      </c>
    </row>
    <row r="351535" spans="1:2" x14ac:dyDescent="0.25">
      <c r="A351535" t="s">
        <v>3893</v>
      </c>
      <c r="B351535" t="s">
        <v>3894</v>
      </c>
    </row>
    <row r="351536" spans="1:2" x14ac:dyDescent="0.25">
      <c r="A351536" t="s">
        <v>3895</v>
      </c>
      <c r="B351536" t="s">
        <v>3896</v>
      </c>
    </row>
    <row r="351537" spans="1:2" x14ac:dyDescent="0.25">
      <c r="A351537" t="s">
        <v>3897</v>
      </c>
      <c r="B351537" t="s">
        <v>3898</v>
      </c>
    </row>
    <row r="351538" spans="1:2" x14ac:dyDescent="0.25">
      <c r="A351538" t="s">
        <v>3899</v>
      </c>
      <c r="B351538" t="s">
        <v>3900</v>
      </c>
    </row>
    <row r="351539" spans="1:2" x14ac:dyDescent="0.25">
      <c r="A351539" t="s">
        <v>3901</v>
      </c>
      <c r="B351539" t="s">
        <v>3902</v>
      </c>
    </row>
    <row r="351540" spans="1:2" x14ac:dyDescent="0.25">
      <c r="A351540" t="s">
        <v>3903</v>
      </c>
      <c r="B351540" t="s">
        <v>3904</v>
      </c>
    </row>
    <row r="351541" spans="1:2" x14ac:dyDescent="0.25">
      <c r="A351541" t="s">
        <v>3905</v>
      </c>
      <c r="B351541" t="s">
        <v>3906</v>
      </c>
    </row>
    <row r="351542" spans="1:2" x14ac:dyDescent="0.25">
      <c r="A351542" t="s">
        <v>3907</v>
      </c>
      <c r="B351542" t="s">
        <v>3908</v>
      </c>
    </row>
    <row r="351543" spans="1:2" x14ac:dyDescent="0.25">
      <c r="A351543" t="s">
        <v>3909</v>
      </c>
      <c r="B351543" t="s">
        <v>3910</v>
      </c>
    </row>
    <row r="351544" spans="1:2" x14ac:dyDescent="0.25">
      <c r="A351544" t="s">
        <v>3911</v>
      </c>
      <c r="B351544" t="s">
        <v>3912</v>
      </c>
    </row>
    <row r="351545" spans="1:2" x14ac:dyDescent="0.25">
      <c r="A351545" t="s">
        <v>3913</v>
      </c>
      <c r="B351545" t="s">
        <v>3914</v>
      </c>
    </row>
    <row r="351546" spans="1:2" x14ac:dyDescent="0.25">
      <c r="A351546" t="s">
        <v>3915</v>
      </c>
      <c r="B351546" t="s">
        <v>3916</v>
      </c>
    </row>
    <row r="351547" spans="1:2" x14ac:dyDescent="0.25">
      <c r="A351547" t="s">
        <v>3917</v>
      </c>
      <c r="B351547" t="s">
        <v>3918</v>
      </c>
    </row>
    <row r="351548" spans="1:2" x14ac:dyDescent="0.25">
      <c r="A351548" t="s">
        <v>3919</v>
      </c>
      <c r="B351548" t="s">
        <v>3920</v>
      </c>
    </row>
    <row r="351549" spans="1:2" x14ac:dyDescent="0.25">
      <c r="A351549" t="s">
        <v>3921</v>
      </c>
      <c r="B351549" t="s">
        <v>3922</v>
      </c>
    </row>
    <row r="351550" spans="1:2" x14ac:dyDescent="0.25">
      <c r="A351550" t="s">
        <v>3923</v>
      </c>
      <c r="B351550" t="s">
        <v>3924</v>
      </c>
    </row>
    <row r="351551" spans="1:2" x14ac:dyDescent="0.25">
      <c r="A351551" t="s">
        <v>3925</v>
      </c>
      <c r="B351551" t="s">
        <v>3926</v>
      </c>
    </row>
    <row r="351552" spans="1:2" x14ac:dyDescent="0.25">
      <c r="A351552" t="s">
        <v>3927</v>
      </c>
      <c r="B351552" t="s">
        <v>3928</v>
      </c>
    </row>
    <row r="351553" spans="1:2" x14ac:dyDescent="0.25">
      <c r="A351553" t="s">
        <v>3929</v>
      </c>
      <c r="B351553" t="s">
        <v>3930</v>
      </c>
    </row>
    <row r="351554" spans="1:2" x14ac:dyDescent="0.25">
      <c r="A351554" t="s">
        <v>3931</v>
      </c>
      <c r="B351554" t="s">
        <v>3932</v>
      </c>
    </row>
    <row r="351555" spans="1:2" x14ac:dyDescent="0.25">
      <c r="A351555" t="s">
        <v>3933</v>
      </c>
      <c r="B351555" t="s">
        <v>3934</v>
      </c>
    </row>
    <row r="351556" spans="1:2" x14ac:dyDescent="0.25">
      <c r="A351556" t="s">
        <v>3935</v>
      </c>
      <c r="B351556" t="s">
        <v>3936</v>
      </c>
    </row>
    <row r="351557" spans="1:2" x14ac:dyDescent="0.25">
      <c r="A351557" t="s">
        <v>3937</v>
      </c>
      <c r="B351557" t="s">
        <v>3938</v>
      </c>
    </row>
    <row r="351558" spans="1:2" x14ac:dyDescent="0.25">
      <c r="A351558" t="s">
        <v>3939</v>
      </c>
      <c r="B351558" t="s">
        <v>3940</v>
      </c>
    </row>
    <row r="351559" spans="1:2" x14ac:dyDescent="0.25">
      <c r="A351559" t="s">
        <v>3941</v>
      </c>
      <c r="B351559" t="s">
        <v>3942</v>
      </c>
    </row>
    <row r="351560" spans="1:2" x14ac:dyDescent="0.25">
      <c r="A351560" t="s">
        <v>3943</v>
      </c>
      <c r="B351560" t="s">
        <v>3944</v>
      </c>
    </row>
    <row r="351561" spans="1:2" x14ac:dyDescent="0.25">
      <c r="A351561" t="s">
        <v>3945</v>
      </c>
      <c r="B351561" t="s">
        <v>3946</v>
      </c>
    </row>
    <row r="351562" spans="1:2" x14ac:dyDescent="0.25">
      <c r="A351562" t="s">
        <v>3947</v>
      </c>
      <c r="B351562" t="s">
        <v>3948</v>
      </c>
    </row>
    <row r="351563" spans="1:2" x14ac:dyDescent="0.25">
      <c r="A351563" t="s">
        <v>3949</v>
      </c>
      <c r="B351563" t="s">
        <v>3950</v>
      </c>
    </row>
    <row r="351564" spans="1:2" x14ac:dyDescent="0.25">
      <c r="B351564" t="s">
        <v>3951</v>
      </c>
    </row>
    <row r="351565" spans="1:2" x14ac:dyDescent="0.25">
      <c r="B351565" t="s">
        <v>3952</v>
      </c>
    </row>
    <row r="351566" spans="1:2" x14ac:dyDescent="0.25">
      <c r="B351566" t="s">
        <v>3953</v>
      </c>
    </row>
    <row r="351567" spans="1:2" x14ac:dyDescent="0.25">
      <c r="B351567" t="s">
        <v>3954</v>
      </c>
    </row>
    <row r="351568" spans="1:2" x14ac:dyDescent="0.25">
      <c r="B351568" t="s">
        <v>3955</v>
      </c>
    </row>
    <row r="351569" spans="2:2" x14ac:dyDescent="0.25">
      <c r="B351569" t="s">
        <v>3956</v>
      </c>
    </row>
    <row r="351570" spans="2:2" x14ac:dyDescent="0.25">
      <c r="B351570" t="s">
        <v>3957</v>
      </c>
    </row>
    <row r="351571" spans="2:2" x14ac:dyDescent="0.25">
      <c r="B351571" t="s">
        <v>3958</v>
      </c>
    </row>
    <row r="351572" spans="2:2" x14ac:dyDescent="0.25">
      <c r="B351572" t="s">
        <v>3959</v>
      </c>
    </row>
    <row r="351573" spans="2:2" x14ac:dyDescent="0.25">
      <c r="B351573" t="s">
        <v>3960</v>
      </c>
    </row>
    <row r="351574" spans="2:2" x14ac:dyDescent="0.25">
      <c r="B351574" t="s">
        <v>3961</v>
      </c>
    </row>
    <row r="351575" spans="2:2" x14ac:dyDescent="0.25">
      <c r="B351575" t="s">
        <v>3962</v>
      </c>
    </row>
    <row r="351576" spans="2:2" x14ac:dyDescent="0.25">
      <c r="B351576" t="s">
        <v>3963</v>
      </c>
    </row>
    <row r="351577" spans="2:2" x14ac:dyDescent="0.25">
      <c r="B351577" t="s">
        <v>3964</v>
      </c>
    </row>
    <row r="351578" spans="2:2" x14ac:dyDescent="0.25">
      <c r="B351578" t="s">
        <v>3965</v>
      </c>
    </row>
    <row r="351579" spans="2:2" x14ac:dyDescent="0.25">
      <c r="B351579" t="s">
        <v>3966</v>
      </c>
    </row>
    <row r="351580" spans="2:2" x14ac:dyDescent="0.25">
      <c r="B351580" t="s">
        <v>3967</v>
      </c>
    </row>
    <row r="351581" spans="2:2" x14ac:dyDescent="0.25">
      <c r="B351581" t="s">
        <v>3968</v>
      </c>
    </row>
    <row r="351582" spans="2:2" x14ac:dyDescent="0.25">
      <c r="B351582" t="s">
        <v>3969</v>
      </c>
    </row>
    <row r="351583" spans="2:2" x14ac:dyDescent="0.25">
      <c r="B351583" t="s">
        <v>3970</v>
      </c>
    </row>
    <row r="351584" spans="2:2" x14ac:dyDescent="0.25">
      <c r="B351584" t="s">
        <v>3971</v>
      </c>
    </row>
    <row r="351585" spans="2:2" x14ac:dyDescent="0.25">
      <c r="B351585" t="s">
        <v>3972</v>
      </c>
    </row>
    <row r="351586" spans="2:2" x14ac:dyDescent="0.25">
      <c r="B351586" t="s">
        <v>3973</v>
      </c>
    </row>
    <row r="351587" spans="2:2" x14ac:dyDescent="0.25">
      <c r="B351587" t="s">
        <v>3974</v>
      </c>
    </row>
    <row r="351588" spans="2:2" x14ac:dyDescent="0.25">
      <c r="B351588" t="s">
        <v>3975</v>
      </c>
    </row>
    <row r="351589" spans="2:2" x14ac:dyDescent="0.25">
      <c r="B351589" t="s">
        <v>3976</v>
      </c>
    </row>
    <row r="351590" spans="2:2" x14ac:dyDescent="0.25">
      <c r="B351590" t="s">
        <v>3977</v>
      </c>
    </row>
    <row r="351591" spans="2:2" x14ac:dyDescent="0.25">
      <c r="B351591" t="s">
        <v>3978</v>
      </c>
    </row>
    <row r="351592" spans="2:2" x14ac:dyDescent="0.25">
      <c r="B351592" t="s">
        <v>3979</v>
      </c>
    </row>
    <row r="351593" spans="2:2" x14ac:dyDescent="0.25">
      <c r="B351593" t="s">
        <v>3980</v>
      </c>
    </row>
    <row r="351594" spans="2:2" x14ac:dyDescent="0.25">
      <c r="B351594" t="s">
        <v>3981</v>
      </c>
    </row>
    <row r="351595" spans="2:2" x14ac:dyDescent="0.25">
      <c r="B351595" t="s">
        <v>3982</v>
      </c>
    </row>
    <row r="351596" spans="2:2" x14ac:dyDescent="0.25">
      <c r="B351596" t="s">
        <v>3983</v>
      </c>
    </row>
    <row r="351597" spans="2:2" x14ac:dyDescent="0.25">
      <c r="B351597" t="s">
        <v>3984</v>
      </c>
    </row>
    <row r="351598" spans="2:2" x14ac:dyDescent="0.25">
      <c r="B351598" t="s">
        <v>3985</v>
      </c>
    </row>
    <row r="351599" spans="2:2" x14ac:dyDescent="0.25">
      <c r="B351599" t="s">
        <v>3986</v>
      </c>
    </row>
    <row r="351600" spans="2:2" x14ac:dyDescent="0.25">
      <c r="B351600" t="s">
        <v>3987</v>
      </c>
    </row>
    <row r="351601" spans="2:2" x14ac:dyDescent="0.25">
      <c r="B351601" t="s">
        <v>3988</v>
      </c>
    </row>
    <row r="351602" spans="2:2" x14ac:dyDescent="0.25">
      <c r="B351602" t="s">
        <v>3989</v>
      </c>
    </row>
    <row r="351603" spans="2:2" x14ac:dyDescent="0.25">
      <c r="B351603" t="s">
        <v>3990</v>
      </c>
    </row>
    <row r="351604" spans="2:2" x14ac:dyDescent="0.25">
      <c r="B351604" t="s">
        <v>3991</v>
      </c>
    </row>
    <row r="351605" spans="2:2" x14ac:dyDescent="0.25">
      <c r="B351605" t="s">
        <v>3992</v>
      </c>
    </row>
    <row r="351606" spans="2:2" x14ac:dyDescent="0.25">
      <c r="B351606" t="s">
        <v>3993</v>
      </c>
    </row>
    <row r="351607" spans="2:2" x14ac:dyDescent="0.25">
      <c r="B351607" t="s">
        <v>3994</v>
      </c>
    </row>
    <row r="351608" spans="2:2" x14ac:dyDescent="0.25">
      <c r="B351608" t="s">
        <v>3995</v>
      </c>
    </row>
    <row r="351609" spans="2:2" x14ac:dyDescent="0.25">
      <c r="B351609" t="s">
        <v>3996</v>
      </c>
    </row>
    <row r="351610" spans="2:2" x14ac:dyDescent="0.25">
      <c r="B351610" t="s">
        <v>3997</v>
      </c>
    </row>
    <row r="351611" spans="2:2" x14ac:dyDescent="0.25">
      <c r="B351611" t="s">
        <v>3998</v>
      </c>
    </row>
    <row r="351612" spans="2:2" x14ac:dyDescent="0.25">
      <c r="B351612" t="s">
        <v>3999</v>
      </c>
    </row>
    <row r="351613" spans="2:2" x14ac:dyDescent="0.25">
      <c r="B351613" t="s">
        <v>4000</v>
      </c>
    </row>
    <row r="351614" spans="2:2" x14ac:dyDescent="0.25">
      <c r="B351614" t="s">
        <v>4001</v>
      </c>
    </row>
    <row r="351615" spans="2:2" x14ac:dyDescent="0.25">
      <c r="B351615" t="s">
        <v>4002</v>
      </c>
    </row>
    <row r="351616" spans="2:2" x14ac:dyDescent="0.25">
      <c r="B351616" t="s">
        <v>4003</v>
      </c>
    </row>
    <row r="351617" spans="2:2" x14ac:dyDescent="0.25">
      <c r="B351617" t="s">
        <v>4004</v>
      </c>
    </row>
    <row r="351618" spans="2:2" x14ac:dyDescent="0.25">
      <c r="B351618" t="s">
        <v>4005</v>
      </c>
    </row>
    <row r="351619" spans="2:2" x14ac:dyDescent="0.25">
      <c r="B351619" t="s">
        <v>4006</v>
      </c>
    </row>
    <row r="351620" spans="2:2" x14ac:dyDescent="0.25">
      <c r="B351620" t="s">
        <v>4007</v>
      </c>
    </row>
    <row r="351621" spans="2:2" x14ac:dyDescent="0.25">
      <c r="B351621" t="s">
        <v>4008</v>
      </c>
    </row>
    <row r="351622" spans="2:2" x14ac:dyDescent="0.25">
      <c r="B351622" t="s">
        <v>4009</v>
      </c>
    </row>
    <row r="351623" spans="2:2" x14ac:dyDescent="0.25">
      <c r="B351623" t="s">
        <v>4010</v>
      </c>
    </row>
    <row r="351624" spans="2:2" x14ac:dyDescent="0.25">
      <c r="B351624" t="s">
        <v>4011</v>
      </c>
    </row>
    <row r="351625" spans="2:2" x14ac:dyDescent="0.25">
      <c r="B351625" t="s">
        <v>4012</v>
      </c>
    </row>
    <row r="351626" spans="2:2" x14ac:dyDescent="0.25">
      <c r="B351626" t="s">
        <v>4013</v>
      </c>
    </row>
    <row r="351627" spans="2:2" x14ac:dyDescent="0.25">
      <c r="B351627" t="s">
        <v>4014</v>
      </c>
    </row>
    <row r="351628" spans="2:2" x14ac:dyDescent="0.25">
      <c r="B351628" t="s">
        <v>4015</v>
      </c>
    </row>
    <row r="351629" spans="2:2" x14ac:dyDescent="0.25">
      <c r="B351629" t="s">
        <v>4016</v>
      </c>
    </row>
    <row r="351630" spans="2:2" x14ac:dyDescent="0.25">
      <c r="B351630" t="s">
        <v>4017</v>
      </c>
    </row>
    <row r="351631" spans="2:2" x14ac:dyDescent="0.25">
      <c r="B351631" t="s">
        <v>4018</v>
      </c>
    </row>
    <row r="351632" spans="2:2" x14ac:dyDescent="0.25">
      <c r="B351632" t="s">
        <v>4019</v>
      </c>
    </row>
    <row r="351633" spans="2:2" x14ac:dyDescent="0.25">
      <c r="B351633" t="s">
        <v>4020</v>
      </c>
    </row>
    <row r="351634" spans="2:2" x14ac:dyDescent="0.25">
      <c r="B351634" t="s">
        <v>4021</v>
      </c>
    </row>
    <row r="351635" spans="2:2" x14ac:dyDescent="0.25">
      <c r="B351635" t="s">
        <v>4022</v>
      </c>
    </row>
    <row r="351636" spans="2:2" x14ac:dyDescent="0.25">
      <c r="B351636" t="s">
        <v>4023</v>
      </c>
    </row>
    <row r="351637" spans="2:2" x14ac:dyDescent="0.25">
      <c r="B351637" t="s">
        <v>4024</v>
      </c>
    </row>
    <row r="351638" spans="2:2" x14ac:dyDescent="0.25">
      <c r="B351638" t="s">
        <v>4025</v>
      </c>
    </row>
    <row r="351639" spans="2:2" x14ac:dyDescent="0.25">
      <c r="B351639" t="s">
        <v>4026</v>
      </c>
    </row>
    <row r="351640" spans="2:2" x14ac:dyDescent="0.25">
      <c r="B351640" t="s">
        <v>4027</v>
      </c>
    </row>
    <row r="351641" spans="2:2" x14ac:dyDescent="0.25">
      <c r="B351641" t="s">
        <v>4028</v>
      </c>
    </row>
    <row r="351642" spans="2:2" x14ac:dyDescent="0.25">
      <c r="B351642" t="s">
        <v>4029</v>
      </c>
    </row>
    <row r="351643" spans="2:2" x14ac:dyDescent="0.25">
      <c r="B351643" t="s">
        <v>4030</v>
      </c>
    </row>
    <row r="351644" spans="2:2" x14ac:dyDescent="0.25">
      <c r="B351644" t="s">
        <v>4031</v>
      </c>
    </row>
    <row r="351645" spans="2:2" x14ac:dyDescent="0.25">
      <c r="B351645" t="s">
        <v>4032</v>
      </c>
    </row>
    <row r="351646" spans="2:2" x14ac:dyDescent="0.25">
      <c r="B351646" t="s">
        <v>4033</v>
      </c>
    </row>
    <row r="351647" spans="2:2" x14ac:dyDescent="0.25">
      <c r="B351647" t="s">
        <v>4034</v>
      </c>
    </row>
    <row r="351648" spans="2:2" x14ac:dyDescent="0.25">
      <c r="B351648" t="s">
        <v>4035</v>
      </c>
    </row>
    <row r="351649" spans="2:2" x14ac:dyDescent="0.25">
      <c r="B351649" t="s">
        <v>4036</v>
      </c>
    </row>
    <row r="351650" spans="2:2" x14ac:dyDescent="0.25">
      <c r="B351650" t="s">
        <v>4037</v>
      </c>
    </row>
    <row r="351651" spans="2:2" x14ac:dyDescent="0.25">
      <c r="B351651" t="s">
        <v>4038</v>
      </c>
    </row>
    <row r="351652" spans="2:2" x14ac:dyDescent="0.25">
      <c r="B351652" t="s">
        <v>4039</v>
      </c>
    </row>
    <row r="351653" spans="2:2" x14ac:dyDescent="0.25">
      <c r="B351653" t="s">
        <v>4040</v>
      </c>
    </row>
    <row r="351654" spans="2:2" x14ac:dyDescent="0.25">
      <c r="B351654" t="s">
        <v>4041</v>
      </c>
    </row>
    <row r="351655" spans="2:2" x14ac:dyDescent="0.25">
      <c r="B351655" t="s">
        <v>4042</v>
      </c>
    </row>
    <row r="351656" spans="2:2" x14ac:dyDescent="0.25">
      <c r="B351656" t="s">
        <v>4043</v>
      </c>
    </row>
    <row r="351657" spans="2:2" x14ac:dyDescent="0.25">
      <c r="B351657" t="s">
        <v>4044</v>
      </c>
    </row>
    <row r="351658" spans="2:2" x14ac:dyDescent="0.25">
      <c r="B351658" t="s">
        <v>4045</v>
      </c>
    </row>
    <row r="351659" spans="2:2" x14ac:dyDescent="0.25">
      <c r="B351659" t="s">
        <v>4046</v>
      </c>
    </row>
    <row r="351660" spans="2:2" x14ac:dyDescent="0.25">
      <c r="B351660" t="s">
        <v>4047</v>
      </c>
    </row>
    <row r="351661" spans="2:2" x14ac:dyDescent="0.25">
      <c r="B351661" t="s">
        <v>4048</v>
      </c>
    </row>
    <row r="351662" spans="2:2" x14ac:dyDescent="0.25">
      <c r="B351662" t="s">
        <v>4049</v>
      </c>
    </row>
    <row r="351663" spans="2:2" x14ac:dyDescent="0.25">
      <c r="B351663" t="s">
        <v>4050</v>
      </c>
    </row>
    <row r="351664" spans="2:2" x14ac:dyDescent="0.25">
      <c r="B351664" t="s">
        <v>4051</v>
      </c>
    </row>
    <row r="351665" spans="2:2" x14ac:dyDescent="0.25">
      <c r="B351665" t="s">
        <v>4052</v>
      </c>
    </row>
    <row r="351666" spans="2:2" x14ac:dyDescent="0.25">
      <c r="B351666" t="s">
        <v>4053</v>
      </c>
    </row>
    <row r="351667" spans="2:2" x14ac:dyDescent="0.25">
      <c r="B351667" t="s">
        <v>4054</v>
      </c>
    </row>
    <row r="351668" spans="2:2" x14ac:dyDescent="0.25">
      <c r="B351668" t="s">
        <v>4055</v>
      </c>
    </row>
    <row r="351669" spans="2:2" x14ac:dyDescent="0.25">
      <c r="B351669" t="s">
        <v>4056</v>
      </c>
    </row>
    <row r="351670" spans="2:2" x14ac:dyDescent="0.25">
      <c r="B351670" t="s">
        <v>4057</v>
      </c>
    </row>
    <row r="351671" spans="2:2" x14ac:dyDescent="0.25">
      <c r="B351671" t="s">
        <v>4058</v>
      </c>
    </row>
    <row r="351672" spans="2:2" x14ac:dyDescent="0.25">
      <c r="B351672" t="s">
        <v>4059</v>
      </c>
    </row>
    <row r="351673" spans="2:2" x14ac:dyDescent="0.25">
      <c r="B351673" t="s">
        <v>4060</v>
      </c>
    </row>
    <row r="351674" spans="2:2" x14ac:dyDescent="0.25">
      <c r="B351674" t="s">
        <v>4061</v>
      </c>
    </row>
    <row r="351675" spans="2:2" x14ac:dyDescent="0.25">
      <c r="B351675" t="s">
        <v>4062</v>
      </c>
    </row>
    <row r="351676" spans="2:2" x14ac:dyDescent="0.25">
      <c r="B351676" t="s">
        <v>4063</v>
      </c>
    </row>
    <row r="351677" spans="2:2" x14ac:dyDescent="0.25">
      <c r="B351677" t="s">
        <v>4064</v>
      </c>
    </row>
    <row r="351678" spans="2:2" x14ac:dyDescent="0.25">
      <c r="B351678" t="s">
        <v>4065</v>
      </c>
    </row>
    <row r="351679" spans="2:2" x14ac:dyDescent="0.25">
      <c r="B351679" t="s">
        <v>4066</v>
      </c>
    </row>
    <row r="351680" spans="2:2" x14ac:dyDescent="0.25">
      <c r="B351680" t="s">
        <v>4067</v>
      </c>
    </row>
    <row r="351681" spans="2:2" x14ac:dyDescent="0.25">
      <c r="B351681" t="s">
        <v>4068</v>
      </c>
    </row>
    <row r="351682" spans="2:2" x14ac:dyDescent="0.25">
      <c r="B351682" t="s">
        <v>4069</v>
      </c>
    </row>
    <row r="351683" spans="2:2" x14ac:dyDescent="0.25">
      <c r="B351683" t="s">
        <v>4070</v>
      </c>
    </row>
    <row r="351684" spans="2:2" x14ac:dyDescent="0.25">
      <c r="B351684" t="s">
        <v>4071</v>
      </c>
    </row>
    <row r="351685" spans="2:2" x14ac:dyDescent="0.25">
      <c r="B351685" t="s">
        <v>4072</v>
      </c>
    </row>
    <row r="351686" spans="2:2" x14ac:dyDescent="0.25">
      <c r="B351686" t="s">
        <v>4073</v>
      </c>
    </row>
    <row r="351687" spans="2:2" x14ac:dyDescent="0.25">
      <c r="B351687" t="s">
        <v>4074</v>
      </c>
    </row>
    <row r="351688" spans="2:2" x14ac:dyDescent="0.25">
      <c r="B351688" t="s">
        <v>4075</v>
      </c>
    </row>
    <row r="351689" spans="2:2" x14ac:dyDescent="0.25">
      <c r="B351689" t="s">
        <v>4076</v>
      </c>
    </row>
    <row r="351690" spans="2:2" x14ac:dyDescent="0.25">
      <c r="B351690" t="s">
        <v>4077</v>
      </c>
    </row>
    <row r="351691" spans="2:2" x14ac:dyDescent="0.25">
      <c r="B351691" t="s">
        <v>4078</v>
      </c>
    </row>
    <row r="351692" spans="2:2" x14ac:dyDescent="0.25">
      <c r="B351692" t="s">
        <v>4079</v>
      </c>
    </row>
    <row r="351693" spans="2:2" x14ac:dyDescent="0.25">
      <c r="B351693" t="s">
        <v>4080</v>
      </c>
    </row>
    <row r="351694" spans="2:2" x14ac:dyDescent="0.25">
      <c r="B351694" t="s">
        <v>4081</v>
      </c>
    </row>
    <row r="351695" spans="2:2" x14ac:dyDescent="0.25">
      <c r="B351695" t="s">
        <v>4082</v>
      </c>
    </row>
    <row r="351696" spans="2:2" x14ac:dyDescent="0.25">
      <c r="B351696" t="s">
        <v>4083</v>
      </c>
    </row>
    <row r="351697" spans="2:2" x14ac:dyDescent="0.25">
      <c r="B351697" t="s">
        <v>4084</v>
      </c>
    </row>
    <row r="351698" spans="2:2" x14ac:dyDescent="0.25">
      <c r="B351698" t="s">
        <v>4085</v>
      </c>
    </row>
    <row r="351699" spans="2:2" x14ac:dyDescent="0.25">
      <c r="B351699" t="s">
        <v>4086</v>
      </c>
    </row>
    <row r="351700" spans="2:2" x14ac:dyDescent="0.25">
      <c r="B351700" t="s">
        <v>4087</v>
      </c>
    </row>
    <row r="351701" spans="2:2" x14ac:dyDescent="0.25">
      <c r="B351701" t="s">
        <v>4088</v>
      </c>
    </row>
    <row r="351702" spans="2:2" x14ac:dyDescent="0.25">
      <c r="B351702" t="s">
        <v>4089</v>
      </c>
    </row>
    <row r="351703" spans="2:2" x14ac:dyDescent="0.25">
      <c r="B351703" t="s">
        <v>4090</v>
      </c>
    </row>
    <row r="351704" spans="2:2" x14ac:dyDescent="0.25">
      <c r="B351704" t="s">
        <v>4091</v>
      </c>
    </row>
    <row r="351705" spans="2:2" x14ac:dyDescent="0.25">
      <c r="B351705" t="s">
        <v>4092</v>
      </c>
    </row>
    <row r="351706" spans="2:2" x14ac:dyDescent="0.25">
      <c r="B351706" t="s">
        <v>4093</v>
      </c>
    </row>
    <row r="351707" spans="2:2" x14ac:dyDescent="0.25">
      <c r="B351707" t="s">
        <v>4094</v>
      </c>
    </row>
    <row r="351708" spans="2:2" x14ac:dyDescent="0.25">
      <c r="B351708" t="s">
        <v>4095</v>
      </c>
    </row>
    <row r="351709" spans="2:2" x14ac:dyDescent="0.25">
      <c r="B351709" t="s">
        <v>4096</v>
      </c>
    </row>
    <row r="351710" spans="2:2" x14ac:dyDescent="0.25">
      <c r="B351710" t="s">
        <v>4097</v>
      </c>
    </row>
    <row r="351711" spans="2:2" x14ac:dyDescent="0.25">
      <c r="B351711" t="s">
        <v>4098</v>
      </c>
    </row>
    <row r="351712" spans="2:2" x14ac:dyDescent="0.25">
      <c r="B351712" t="s">
        <v>4099</v>
      </c>
    </row>
    <row r="351713" spans="2:2" x14ac:dyDescent="0.25">
      <c r="B351713" t="s">
        <v>4100</v>
      </c>
    </row>
    <row r="351714" spans="2:2" x14ac:dyDescent="0.25">
      <c r="B351714" t="s">
        <v>4101</v>
      </c>
    </row>
    <row r="351715" spans="2:2" x14ac:dyDescent="0.25">
      <c r="B351715" t="s">
        <v>4102</v>
      </c>
    </row>
    <row r="351716" spans="2:2" x14ac:dyDescent="0.25">
      <c r="B351716" t="s">
        <v>4103</v>
      </c>
    </row>
    <row r="351717" spans="2:2" x14ac:dyDescent="0.25">
      <c r="B351717" t="s">
        <v>4104</v>
      </c>
    </row>
    <row r="351718" spans="2:2" x14ac:dyDescent="0.25">
      <c r="B351718" t="s">
        <v>4105</v>
      </c>
    </row>
    <row r="351719" spans="2:2" x14ac:dyDescent="0.25">
      <c r="B351719" t="s">
        <v>4106</v>
      </c>
    </row>
    <row r="351720" spans="2:2" x14ac:dyDescent="0.25">
      <c r="B351720" t="s">
        <v>4107</v>
      </c>
    </row>
    <row r="351721" spans="2:2" x14ac:dyDescent="0.25">
      <c r="B351721" t="s">
        <v>4108</v>
      </c>
    </row>
    <row r="351722" spans="2:2" x14ac:dyDescent="0.25">
      <c r="B351722" t="s">
        <v>4109</v>
      </c>
    </row>
    <row r="351723" spans="2:2" x14ac:dyDescent="0.25">
      <c r="B351723" t="s">
        <v>4110</v>
      </c>
    </row>
    <row r="351724" spans="2:2" x14ac:dyDescent="0.25">
      <c r="B351724" t="s">
        <v>4111</v>
      </c>
    </row>
    <row r="351725" spans="2:2" x14ac:dyDescent="0.25">
      <c r="B351725" t="s">
        <v>4112</v>
      </c>
    </row>
    <row r="351726" spans="2:2" x14ac:dyDescent="0.25">
      <c r="B351726" t="s">
        <v>4113</v>
      </c>
    </row>
    <row r="351727" spans="2:2" x14ac:dyDescent="0.25">
      <c r="B351727" t="s">
        <v>4114</v>
      </c>
    </row>
    <row r="351728" spans="2:2" x14ac:dyDescent="0.25">
      <c r="B351728" t="s">
        <v>4115</v>
      </c>
    </row>
    <row r="351729" spans="2:2" x14ac:dyDescent="0.25">
      <c r="B351729" t="s">
        <v>4116</v>
      </c>
    </row>
    <row r="351730" spans="2:2" x14ac:dyDescent="0.25">
      <c r="B351730" t="s">
        <v>4117</v>
      </c>
    </row>
    <row r="351731" spans="2:2" x14ac:dyDescent="0.25">
      <c r="B351731" t="s">
        <v>4118</v>
      </c>
    </row>
    <row r="351732" spans="2:2" x14ac:dyDescent="0.25">
      <c r="B351732" t="s">
        <v>4119</v>
      </c>
    </row>
    <row r="351733" spans="2:2" x14ac:dyDescent="0.25">
      <c r="B351733" t="s">
        <v>4120</v>
      </c>
    </row>
    <row r="351734" spans="2:2" x14ac:dyDescent="0.25">
      <c r="B351734" t="s">
        <v>4121</v>
      </c>
    </row>
    <row r="351735" spans="2:2" x14ac:dyDescent="0.25">
      <c r="B351735" t="s">
        <v>4122</v>
      </c>
    </row>
    <row r="351736" spans="2:2" x14ac:dyDescent="0.25">
      <c r="B351736" t="s">
        <v>4123</v>
      </c>
    </row>
    <row r="351737" spans="2:2" x14ac:dyDescent="0.25">
      <c r="B351737" t="s">
        <v>4124</v>
      </c>
    </row>
    <row r="351738" spans="2:2" x14ac:dyDescent="0.25">
      <c r="B351738" t="s">
        <v>4125</v>
      </c>
    </row>
    <row r="351739" spans="2:2" x14ac:dyDescent="0.25">
      <c r="B351739" t="s">
        <v>4126</v>
      </c>
    </row>
    <row r="351740" spans="2:2" x14ac:dyDescent="0.25">
      <c r="B351740" t="s">
        <v>4127</v>
      </c>
    </row>
    <row r="351741" spans="2:2" x14ac:dyDescent="0.25">
      <c r="B351741" t="s">
        <v>4128</v>
      </c>
    </row>
    <row r="351742" spans="2:2" x14ac:dyDescent="0.25">
      <c r="B351742" t="s">
        <v>4129</v>
      </c>
    </row>
    <row r="351743" spans="2:2" x14ac:dyDescent="0.25">
      <c r="B351743" t="s">
        <v>4130</v>
      </c>
    </row>
    <row r="351744" spans="2:2" x14ac:dyDescent="0.25">
      <c r="B351744" t="s">
        <v>4131</v>
      </c>
    </row>
    <row r="351745" spans="2:2" x14ac:dyDescent="0.25">
      <c r="B351745" t="s">
        <v>4132</v>
      </c>
    </row>
    <row r="351746" spans="2:2" x14ac:dyDescent="0.25">
      <c r="B351746" t="s">
        <v>4133</v>
      </c>
    </row>
    <row r="351747" spans="2:2" x14ac:dyDescent="0.25">
      <c r="B351747" t="s">
        <v>4134</v>
      </c>
    </row>
    <row r="351748" spans="2:2" x14ac:dyDescent="0.25">
      <c r="B351748" t="s">
        <v>4135</v>
      </c>
    </row>
    <row r="351749" spans="2:2" x14ac:dyDescent="0.25">
      <c r="B351749" t="s">
        <v>4136</v>
      </c>
    </row>
    <row r="351750" spans="2:2" x14ac:dyDescent="0.25">
      <c r="B351750" t="s">
        <v>4137</v>
      </c>
    </row>
    <row r="351751" spans="2:2" x14ac:dyDescent="0.25">
      <c r="B351751" t="s">
        <v>4138</v>
      </c>
    </row>
    <row r="351752" spans="2:2" x14ac:dyDescent="0.25">
      <c r="B351752" t="s">
        <v>4139</v>
      </c>
    </row>
    <row r="351753" spans="2:2" x14ac:dyDescent="0.25">
      <c r="B351753" t="s">
        <v>4140</v>
      </c>
    </row>
    <row r="351754" spans="2:2" x14ac:dyDescent="0.25">
      <c r="B351754" t="s">
        <v>4141</v>
      </c>
    </row>
    <row r="351755" spans="2:2" x14ac:dyDescent="0.25">
      <c r="B351755" t="s">
        <v>4142</v>
      </c>
    </row>
    <row r="351756" spans="2:2" x14ac:dyDescent="0.25">
      <c r="B351756" t="s">
        <v>4143</v>
      </c>
    </row>
    <row r="351757" spans="2:2" x14ac:dyDescent="0.25">
      <c r="B351757" t="s">
        <v>4144</v>
      </c>
    </row>
    <row r="351758" spans="2:2" x14ac:dyDescent="0.25">
      <c r="B351758" t="s">
        <v>4145</v>
      </c>
    </row>
    <row r="351759" spans="2:2" x14ac:dyDescent="0.25">
      <c r="B351759" t="s">
        <v>4146</v>
      </c>
    </row>
    <row r="351760" spans="2:2" x14ac:dyDescent="0.25">
      <c r="B351760" t="s">
        <v>4147</v>
      </c>
    </row>
    <row r="351761" spans="2:2" x14ac:dyDescent="0.25">
      <c r="B351761" t="s">
        <v>4148</v>
      </c>
    </row>
    <row r="351762" spans="2:2" x14ac:dyDescent="0.25">
      <c r="B351762" t="s">
        <v>4149</v>
      </c>
    </row>
    <row r="351763" spans="2:2" x14ac:dyDescent="0.25">
      <c r="B351763" t="s">
        <v>4150</v>
      </c>
    </row>
    <row r="351764" spans="2:2" x14ac:dyDescent="0.25">
      <c r="B351764" t="s">
        <v>4151</v>
      </c>
    </row>
    <row r="351765" spans="2:2" x14ac:dyDescent="0.25">
      <c r="B351765" t="s">
        <v>4152</v>
      </c>
    </row>
    <row r="351766" spans="2:2" x14ac:dyDescent="0.25">
      <c r="B351766" t="s">
        <v>4153</v>
      </c>
    </row>
    <row r="351767" spans="2:2" x14ac:dyDescent="0.25">
      <c r="B351767" t="s">
        <v>4154</v>
      </c>
    </row>
    <row r="351768" spans="2:2" x14ac:dyDescent="0.25">
      <c r="B351768" t="s">
        <v>4155</v>
      </c>
    </row>
    <row r="351769" spans="2:2" x14ac:dyDescent="0.25">
      <c r="B351769" t="s">
        <v>4156</v>
      </c>
    </row>
    <row r="351770" spans="2:2" x14ac:dyDescent="0.25">
      <c r="B351770" t="s">
        <v>4157</v>
      </c>
    </row>
    <row r="351771" spans="2:2" x14ac:dyDescent="0.25">
      <c r="B351771" t="s">
        <v>4158</v>
      </c>
    </row>
    <row r="351772" spans="2:2" x14ac:dyDescent="0.25">
      <c r="B351772" t="s">
        <v>4159</v>
      </c>
    </row>
    <row r="351773" spans="2:2" x14ac:dyDescent="0.25">
      <c r="B351773" t="s">
        <v>4160</v>
      </c>
    </row>
    <row r="351774" spans="2:2" x14ac:dyDescent="0.25">
      <c r="B351774" t="s">
        <v>4161</v>
      </c>
    </row>
    <row r="351775" spans="2:2" x14ac:dyDescent="0.25">
      <c r="B351775" t="s">
        <v>4162</v>
      </c>
    </row>
    <row r="351776" spans="2:2" x14ac:dyDescent="0.25">
      <c r="B351776" t="s">
        <v>4163</v>
      </c>
    </row>
    <row r="351777" spans="2:2" x14ac:dyDescent="0.25">
      <c r="B351777" t="s">
        <v>4164</v>
      </c>
    </row>
    <row r="351778" spans="2:2" x14ac:dyDescent="0.25">
      <c r="B351778" t="s">
        <v>4165</v>
      </c>
    </row>
    <row r="351779" spans="2:2" x14ac:dyDescent="0.25">
      <c r="B351779" t="s">
        <v>4166</v>
      </c>
    </row>
    <row r="351780" spans="2:2" x14ac:dyDescent="0.25">
      <c r="B351780" t="s">
        <v>4167</v>
      </c>
    </row>
    <row r="351781" spans="2:2" x14ac:dyDescent="0.25">
      <c r="B351781" t="s">
        <v>4168</v>
      </c>
    </row>
    <row r="351782" spans="2:2" x14ac:dyDescent="0.25">
      <c r="B351782" t="s">
        <v>4169</v>
      </c>
    </row>
    <row r="351783" spans="2:2" x14ac:dyDescent="0.25">
      <c r="B351783" t="s">
        <v>4170</v>
      </c>
    </row>
    <row r="351784" spans="2:2" x14ac:dyDescent="0.25">
      <c r="B351784" t="s">
        <v>4171</v>
      </c>
    </row>
    <row r="351785" spans="2:2" x14ac:dyDescent="0.25">
      <c r="B351785" t="s">
        <v>4172</v>
      </c>
    </row>
    <row r="351786" spans="2:2" x14ac:dyDescent="0.25">
      <c r="B351786" t="s">
        <v>4173</v>
      </c>
    </row>
    <row r="351787" spans="2:2" x14ac:dyDescent="0.25">
      <c r="B351787" t="s">
        <v>4174</v>
      </c>
    </row>
    <row r="351788" spans="2:2" x14ac:dyDescent="0.25">
      <c r="B351788" t="s">
        <v>4175</v>
      </c>
    </row>
    <row r="351789" spans="2:2" x14ac:dyDescent="0.25">
      <c r="B351789" t="s">
        <v>4176</v>
      </c>
    </row>
    <row r="351790" spans="2:2" x14ac:dyDescent="0.25">
      <c r="B351790" t="s">
        <v>4177</v>
      </c>
    </row>
    <row r="351791" spans="2:2" x14ac:dyDescent="0.25">
      <c r="B351791" t="s">
        <v>4178</v>
      </c>
    </row>
    <row r="351792" spans="2:2" x14ac:dyDescent="0.25">
      <c r="B351792" t="s">
        <v>4179</v>
      </c>
    </row>
    <row r="351793" spans="2:2" x14ac:dyDescent="0.25">
      <c r="B351793" t="s">
        <v>4180</v>
      </c>
    </row>
    <row r="351794" spans="2:2" x14ac:dyDescent="0.25">
      <c r="B351794" t="s">
        <v>4181</v>
      </c>
    </row>
    <row r="351795" spans="2:2" x14ac:dyDescent="0.25">
      <c r="B351795" t="s">
        <v>4182</v>
      </c>
    </row>
    <row r="351796" spans="2:2" x14ac:dyDescent="0.25">
      <c r="B351796" t="s">
        <v>4183</v>
      </c>
    </row>
    <row r="351797" spans="2:2" x14ac:dyDescent="0.25">
      <c r="B351797" t="s">
        <v>4184</v>
      </c>
    </row>
    <row r="351798" spans="2:2" x14ac:dyDescent="0.25">
      <c r="B351798" t="s">
        <v>4185</v>
      </c>
    </row>
    <row r="351799" spans="2:2" x14ac:dyDescent="0.25">
      <c r="B351799" t="s">
        <v>4186</v>
      </c>
    </row>
    <row r="351800" spans="2:2" x14ac:dyDescent="0.25">
      <c r="B351800" t="s">
        <v>4187</v>
      </c>
    </row>
    <row r="351801" spans="2:2" x14ac:dyDescent="0.25">
      <c r="B351801" t="s">
        <v>4188</v>
      </c>
    </row>
    <row r="351802" spans="2:2" x14ac:dyDescent="0.25">
      <c r="B351802" t="s">
        <v>4189</v>
      </c>
    </row>
    <row r="351803" spans="2:2" x14ac:dyDescent="0.25">
      <c r="B351803" t="s">
        <v>4190</v>
      </c>
    </row>
    <row r="351804" spans="2:2" x14ac:dyDescent="0.25">
      <c r="B351804" t="s">
        <v>4191</v>
      </c>
    </row>
    <row r="351805" spans="2:2" x14ac:dyDescent="0.25">
      <c r="B351805" t="s">
        <v>4192</v>
      </c>
    </row>
    <row r="351806" spans="2:2" x14ac:dyDescent="0.25">
      <c r="B351806" t="s">
        <v>4193</v>
      </c>
    </row>
    <row r="351807" spans="2:2" x14ac:dyDescent="0.25">
      <c r="B351807" t="s">
        <v>4194</v>
      </c>
    </row>
    <row r="351808" spans="2:2" x14ac:dyDescent="0.25">
      <c r="B351808" t="s">
        <v>4195</v>
      </c>
    </row>
    <row r="351809" spans="2:2" x14ac:dyDescent="0.25">
      <c r="B351809" t="s">
        <v>4196</v>
      </c>
    </row>
    <row r="351810" spans="2:2" x14ac:dyDescent="0.25">
      <c r="B351810" t="s">
        <v>4197</v>
      </c>
    </row>
    <row r="351811" spans="2:2" x14ac:dyDescent="0.25">
      <c r="B351811" t="s">
        <v>4198</v>
      </c>
    </row>
    <row r="351812" spans="2:2" x14ac:dyDescent="0.25">
      <c r="B351812" t="s">
        <v>4199</v>
      </c>
    </row>
    <row r="351813" spans="2:2" x14ac:dyDescent="0.25">
      <c r="B351813" t="s">
        <v>4200</v>
      </c>
    </row>
    <row r="351814" spans="2:2" x14ac:dyDescent="0.25">
      <c r="B351814" t="s">
        <v>4201</v>
      </c>
    </row>
    <row r="351815" spans="2:2" x14ac:dyDescent="0.25">
      <c r="B351815" t="s">
        <v>4202</v>
      </c>
    </row>
    <row r="351816" spans="2:2" x14ac:dyDescent="0.25">
      <c r="B351816" t="s">
        <v>4203</v>
      </c>
    </row>
    <row r="351817" spans="2:2" x14ac:dyDescent="0.25">
      <c r="B351817" t="s">
        <v>4204</v>
      </c>
    </row>
    <row r="351818" spans="2:2" x14ac:dyDescent="0.25">
      <c r="B351818" t="s">
        <v>4205</v>
      </c>
    </row>
    <row r="351819" spans="2:2" x14ac:dyDescent="0.25">
      <c r="B351819" t="s">
        <v>4206</v>
      </c>
    </row>
    <row r="351820" spans="2:2" x14ac:dyDescent="0.25">
      <c r="B351820" t="s">
        <v>4207</v>
      </c>
    </row>
    <row r="351821" spans="2:2" x14ac:dyDescent="0.25">
      <c r="B351821" t="s">
        <v>4208</v>
      </c>
    </row>
    <row r="351822" spans="2:2" x14ac:dyDescent="0.25">
      <c r="B351822" t="s">
        <v>4209</v>
      </c>
    </row>
    <row r="351823" spans="2:2" x14ac:dyDescent="0.25">
      <c r="B351823" t="s">
        <v>4210</v>
      </c>
    </row>
    <row r="351824" spans="2:2" x14ac:dyDescent="0.25">
      <c r="B351824" t="s">
        <v>4211</v>
      </c>
    </row>
    <row r="351825" spans="2:2" x14ac:dyDescent="0.25">
      <c r="B351825" t="s">
        <v>4212</v>
      </c>
    </row>
    <row r="351826" spans="2:2" x14ac:dyDescent="0.25">
      <c r="B351826" t="s">
        <v>4213</v>
      </c>
    </row>
    <row r="351827" spans="2:2" x14ac:dyDescent="0.25">
      <c r="B351827" t="s">
        <v>4214</v>
      </c>
    </row>
    <row r="351828" spans="2:2" x14ac:dyDescent="0.25">
      <c r="B351828" t="s">
        <v>4215</v>
      </c>
    </row>
    <row r="351829" spans="2:2" x14ac:dyDescent="0.25">
      <c r="B351829" t="s">
        <v>4216</v>
      </c>
    </row>
    <row r="351830" spans="2:2" x14ac:dyDescent="0.25">
      <c r="B351830" t="s">
        <v>4217</v>
      </c>
    </row>
    <row r="351831" spans="2:2" x14ac:dyDescent="0.25">
      <c r="B351831" t="s">
        <v>4218</v>
      </c>
    </row>
    <row r="351832" spans="2:2" x14ac:dyDescent="0.25">
      <c r="B351832" t="s">
        <v>4219</v>
      </c>
    </row>
    <row r="351833" spans="2:2" x14ac:dyDescent="0.25">
      <c r="B351833" t="s">
        <v>4220</v>
      </c>
    </row>
    <row r="351834" spans="2:2" x14ac:dyDescent="0.25">
      <c r="B351834" t="s">
        <v>4221</v>
      </c>
    </row>
    <row r="351835" spans="2:2" x14ac:dyDescent="0.25">
      <c r="B351835" t="s">
        <v>4222</v>
      </c>
    </row>
    <row r="351836" spans="2:2" x14ac:dyDescent="0.25">
      <c r="B351836" t="s">
        <v>4223</v>
      </c>
    </row>
    <row r="351837" spans="2:2" x14ac:dyDescent="0.25">
      <c r="B351837" t="s">
        <v>4224</v>
      </c>
    </row>
    <row r="351838" spans="2:2" x14ac:dyDescent="0.25">
      <c r="B351838" t="s">
        <v>4225</v>
      </c>
    </row>
    <row r="351839" spans="2:2" x14ac:dyDescent="0.25">
      <c r="B351839" t="s">
        <v>4226</v>
      </c>
    </row>
    <row r="351840" spans="2:2" x14ac:dyDescent="0.25">
      <c r="B351840" t="s">
        <v>4227</v>
      </c>
    </row>
    <row r="351841" spans="2:2" x14ac:dyDescent="0.25">
      <c r="B351841" t="s">
        <v>4228</v>
      </c>
    </row>
    <row r="351842" spans="2:2" x14ac:dyDescent="0.25">
      <c r="B351842" t="s">
        <v>4229</v>
      </c>
    </row>
    <row r="351843" spans="2:2" x14ac:dyDescent="0.25">
      <c r="B351843" t="s">
        <v>4230</v>
      </c>
    </row>
    <row r="351844" spans="2:2" x14ac:dyDescent="0.25">
      <c r="B351844" t="s">
        <v>4231</v>
      </c>
    </row>
    <row r="351845" spans="2:2" x14ac:dyDescent="0.25">
      <c r="B351845" t="s">
        <v>4232</v>
      </c>
    </row>
    <row r="351846" spans="2:2" x14ac:dyDescent="0.25">
      <c r="B351846" t="s">
        <v>4233</v>
      </c>
    </row>
    <row r="351847" spans="2:2" x14ac:dyDescent="0.25">
      <c r="B351847" t="s">
        <v>4234</v>
      </c>
    </row>
    <row r="351848" spans="2:2" x14ac:dyDescent="0.25">
      <c r="B351848" t="s">
        <v>4235</v>
      </c>
    </row>
    <row r="351849" spans="2:2" x14ac:dyDescent="0.25">
      <c r="B351849" t="s">
        <v>4236</v>
      </c>
    </row>
    <row r="351850" spans="2:2" x14ac:dyDescent="0.25">
      <c r="B351850" t="s">
        <v>4237</v>
      </c>
    </row>
    <row r="351851" spans="2:2" x14ac:dyDescent="0.25">
      <c r="B351851" t="s">
        <v>4238</v>
      </c>
    </row>
    <row r="351852" spans="2:2" x14ac:dyDescent="0.25">
      <c r="B351852" t="s">
        <v>4239</v>
      </c>
    </row>
    <row r="351853" spans="2:2" x14ac:dyDescent="0.25">
      <c r="B351853" t="s">
        <v>4240</v>
      </c>
    </row>
    <row r="351854" spans="2:2" x14ac:dyDescent="0.25">
      <c r="B351854" t="s">
        <v>4241</v>
      </c>
    </row>
    <row r="351855" spans="2:2" x14ac:dyDescent="0.25">
      <c r="B351855" t="s">
        <v>4242</v>
      </c>
    </row>
    <row r="351856" spans="2:2" x14ac:dyDescent="0.25">
      <c r="B351856" t="s">
        <v>4243</v>
      </c>
    </row>
    <row r="351857" spans="2:2" x14ac:dyDescent="0.25">
      <c r="B351857" t="s">
        <v>4244</v>
      </c>
    </row>
    <row r="351858" spans="2:2" x14ac:dyDescent="0.25">
      <c r="B351858" t="s">
        <v>4245</v>
      </c>
    </row>
    <row r="351859" spans="2:2" x14ac:dyDescent="0.25">
      <c r="B351859" t="s">
        <v>4246</v>
      </c>
    </row>
    <row r="351860" spans="2:2" x14ac:dyDescent="0.25">
      <c r="B351860" t="s">
        <v>4247</v>
      </c>
    </row>
    <row r="351861" spans="2:2" x14ac:dyDescent="0.25">
      <c r="B351861" t="s">
        <v>4248</v>
      </c>
    </row>
    <row r="351862" spans="2:2" x14ac:dyDescent="0.25">
      <c r="B351862" t="s">
        <v>4249</v>
      </c>
    </row>
    <row r="351863" spans="2:2" x14ac:dyDescent="0.25">
      <c r="B351863" t="s">
        <v>4250</v>
      </c>
    </row>
    <row r="351864" spans="2:2" x14ac:dyDescent="0.25">
      <c r="B351864" t="s">
        <v>4251</v>
      </c>
    </row>
    <row r="351865" spans="2:2" x14ac:dyDescent="0.25">
      <c r="B351865" t="s">
        <v>4252</v>
      </c>
    </row>
    <row r="351866" spans="2:2" x14ac:dyDescent="0.25">
      <c r="B351866" t="s">
        <v>4253</v>
      </c>
    </row>
    <row r="351867" spans="2:2" x14ac:dyDescent="0.25">
      <c r="B351867" t="s">
        <v>4254</v>
      </c>
    </row>
    <row r="351868" spans="2:2" x14ac:dyDescent="0.25">
      <c r="B351868" t="s">
        <v>4255</v>
      </c>
    </row>
    <row r="351869" spans="2:2" x14ac:dyDescent="0.25">
      <c r="B351869" t="s">
        <v>4256</v>
      </c>
    </row>
    <row r="351870" spans="2:2" x14ac:dyDescent="0.25">
      <c r="B351870" t="s">
        <v>4257</v>
      </c>
    </row>
    <row r="351871" spans="2:2" x14ac:dyDescent="0.25">
      <c r="B351871" t="s">
        <v>4258</v>
      </c>
    </row>
    <row r="351872" spans="2:2" x14ac:dyDescent="0.25">
      <c r="B351872" t="s">
        <v>4259</v>
      </c>
    </row>
    <row r="351873" spans="2:2" x14ac:dyDescent="0.25">
      <c r="B351873" t="s">
        <v>4260</v>
      </c>
    </row>
    <row r="351874" spans="2:2" x14ac:dyDescent="0.25">
      <c r="B351874" t="s">
        <v>4261</v>
      </c>
    </row>
    <row r="351875" spans="2:2" x14ac:dyDescent="0.25">
      <c r="B351875" t="s">
        <v>4262</v>
      </c>
    </row>
    <row r="351876" spans="2:2" x14ac:dyDescent="0.25">
      <c r="B351876" t="s">
        <v>4263</v>
      </c>
    </row>
    <row r="351877" spans="2:2" x14ac:dyDescent="0.25">
      <c r="B351877" t="s">
        <v>4264</v>
      </c>
    </row>
    <row r="351878" spans="2:2" x14ac:dyDescent="0.25">
      <c r="B351878" t="s">
        <v>4265</v>
      </c>
    </row>
    <row r="351879" spans="2:2" x14ac:dyDescent="0.25">
      <c r="B351879" t="s">
        <v>4266</v>
      </c>
    </row>
    <row r="351880" spans="2:2" x14ac:dyDescent="0.25">
      <c r="B351880" t="s">
        <v>4267</v>
      </c>
    </row>
    <row r="351881" spans="2:2" x14ac:dyDescent="0.25">
      <c r="B351881" t="s">
        <v>4268</v>
      </c>
    </row>
    <row r="351882" spans="2:2" x14ac:dyDescent="0.25">
      <c r="B351882" t="s">
        <v>4269</v>
      </c>
    </row>
    <row r="351883" spans="2:2" x14ac:dyDescent="0.25">
      <c r="B351883" t="s">
        <v>4270</v>
      </c>
    </row>
    <row r="351884" spans="2:2" x14ac:dyDescent="0.25">
      <c r="B351884" t="s">
        <v>4271</v>
      </c>
    </row>
    <row r="351885" spans="2:2" x14ac:dyDescent="0.25">
      <c r="B351885" t="s">
        <v>4272</v>
      </c>
    </row>
    <row r="351886" spans="2:2" x14ac:dyDescent="0.25">
      <c r="B351886" t="s">
        <v>4273</v>
      </c>
    </row>
    <row r="351887" spans="2:2" x14ac:dyDescent="0.25">
      <c r="B351887" t="s">
        <v>4274</v>
      </c>
    </row>
    <row r="351888" spans="2:2" x14ac:dyDescent="0.25">
      <c r="B351888" t="s">
        <v>4275</v>
      </c>
    </row>
    <row r="351889" spans="2:2" x14ac:dyDescent="0.25">
      <c r="B351889" t="s">
        <v>4276</v>
      </c>
    </row>
    <row r="351890" spans="2:2" x14ac:dyDescent="0.25">
      <c r="B351890" t="s">
        <v>4277</v>
      </c>
    </row>
    <row r="351891" spans="2:2" x14ac:dyDescent="0.25">
      <c r="B351891" t="s">
        <v>4278</v>
      </c>
    </row>
    <row r="351892" spans="2:2" x14ac:dyDescent="0.25">
      <c r="B351892" t="s">
        <v>4279</v>
      </c>
    </row>
    <row r="351893" spans="2:2" x14ac:dyDescent="0.25">
      <c r="B351893" t="s">
        <v>4280</v>
      </c>
    </row>
    <row r="351894" spans="2:2" x14ac:dyDescent="0.25">
      <c r="B351894" t="s">
        <v>4281</v>
      </c>
    </row>
    <row r="351895" spans="2:2" x14ac:dyDescent="0.25">
      <c r="B351895" t="s">
        <v>4282</v>
      </c>
    </row>
    <row r="351896" spans="2:2" x14ac:dyDescent="0.25">
      <c r="B351896" t="s">
        <v>4283</v>
      </c>
    </row>
    <row r="351897" spans="2:2" x14ac:dyDescent="0.25">
      <c r="B351897" t="s">
        <v>4284</v>
      </c>
    </row>
    <row r="351898" spans="2:2" x14ac:dyDescent="0.25">
      <c r="B351898" t="s">
        <v>4285</v>
      </c>
    </row>
    <row r="351899" spans="2:2" x14ac:dyDescent="0.25">
      <c r="B351899" t="s">
        <v>4286</v>
      </c>
    </row>
    <row r="351900" spans="2:2" x14ac:dyDescent="0.25">
      <c r="B351900" t="s">
        <v>4287</v>
      </c>
    </row>
    <row r="351901" spans="2:2" x14ac:dyDescent="0.25">
      <c r="B351901" t="s">
        <v>4288</v>
      </c>
    </row>
    <row r="351902" spans="2:2" x14ac:dyDescent="0.25">
      <c r="B351902" t="s">
        <v>4289</v>
      </c>
    </row>
    <row r="351903" spans="2:2" x14ac:dyDescent="0.25">
      <c r="B351903" t="s">
        <v>4290</v>
      </c>
    </row>
    <row r="351904" spans="2:2" x14ac:dyDescent="0.25">
      <c r="B351904" t="s">
        <v>4291</v>
      </c>
    </row>
    <row r="351905" spans="2:2" x14ac:dyDescent="0.25">
      <c r="B351905" t="s">
        <v>4292</v>
      </c>
    </row>
    <row r="351906" spans="2:2" x14ac:dyDescent="0.25">
      <c r="B351906" t="s">
        <v>4293</v>
      </c>
    </row>
    <row r="351907" spans="2:2" x14ac:dyDescent="0.25">
      <c r="B351907" t="s">
        <v>4294</v>
      </c>
    </row>
    <row r="351908" spans="2:2" x14ac:dyDescent="0.25">
      <c r="B351908" t="s">
        <v>4295</v>
      </c>
    </row>
    <row r="351909" spans="2:2" x14ac:dyDescent="0.25">
      <c r="B351909" t="s">
        <v>4296</v>
      </c>
    </row>
    <row r="351910" spans="2:2" x14ac:dyDescent="0.25">
      <c r="B351910" t="s">
        <v>4297</v>
      </c>
    </row>
    <row r="351911" spans="2:2" x14ac:dyDescent="0.25">
      <c r="B351911" t="s">
        <v>4298</v>
      </c>
    </row>
    <row r="351912" spans="2:2" x14ac:dyDescent="0.25">
      <c r="B351912" t="s">
        <v>4299</v>
      </c>
    </row>
    <row r="351913" spans="2:2" x14ac:dyDescent="0.25">
      <c r="B351913" t="s">
        <v>4300</v>
      </c>
    </row>
    <row r="351914" spans="2:2" x14ac:dyDescent="0.25">
      <c r="B351914" t="s">
        <v>4301</v>
      </c>
    </row>
    <row r="351915" spans="2:2" x14ac:dyDescent="0.25">
      <c r="B351915" t="s">
        <v>4302</v>
      </c>
    </row>
    <row r="351916" spans="2:2" x14ac:dyDescent="0.25">
      <c r="B351916" t="s">
        <v>4303</v>
      </c>
    </row>
    <row r="351917" spans="2:2" x14ac:dyDescent="0.25">
      <c r="B351917" t="s">
        <v>4304</v>
      </c>
    </row>
    <row r="351918" spans="2:2" x14ac:dyDescent="0.25">
      <c r="B351918" t="s">
        <v>4305</v>
      </c>
    </row>
    <row r="351919" spans="2:2" x14ac:dyDescent="0.25">
      <c r="B351919" t="s">
        <v>4306</v>
      </c>
    </row>
    <row r="351920" spans="2:2" x14ac:dyDescent="0.25">
      <c r="B351920" t="s">
        <v>4307</v>
      </c>
    </row>
    <row r="351921" spans="2:2" x14ac:dyDescent="0.25">
      <c r="B351921" t="s">
        <v>4308</v>
      </c>
    </row>
    <row r="351922" spans="2:2" x14ac:dyDescent="0.25">
      <c r="B351922" t="s">
        <v>4309</v>
      </c>
    </row>
    <row r="351923" spans="2:2" x14ac:dyDescent="0.25">
      <c r="B351923" t="s">
        <v>4310</v>
      </c>
    </row>
    <row r="351924" spans="2:2" x14ac:dyDescent="0.25">
      <c r="B351924" t="s">
        <v>4311</v>
      </c>
    </row>
    <row r="351925" spans="2:2" x14ac:dyDescent="0.25">
      <c r="B351925" t="s">
        <v>4312</v>
      </c>
    </row>
    <row r="351926" spans="2:2" x14ac:dyDescent="0.25">
      <c r="B351926" t="s">
        <v>4313</v>
      </c>
    </row>
    <row r="351927" spans="2:2" x14ac:dyDescent="0.25">
      <c r="B351927" t="s">
        <v>4314</v>
      </c>
    </row>
    <row r="351928" spans="2:2" x14ac:dyDescent="0.25">
      <c r="B351928" t="s">
        <v>4315</v>
      </c>
    </row>
    <row r="351929" spans="2:2" x14ac:dyDescent="0.25">
      <c r="B351929" t="s">
        <v>4316</v>
      </c>
    </row>
    <row r="351930" spans="2:2" x14ac:dyDescent="0.25">
      <c r="B351930" t="s">
        <v>4317</v>
      </c>
    </row>
    <row r="351931" spans="2:2" x14ac:dyDescent="0.25">
      <c r="B351931" t="s">
        <v>4318</v>
      </c>
    </row>
    <row r="351932" spans="2:2" x14ac:dyDescent="0.25">
      <c r="B351932" t="s">
        <v>4319</v>
      </c>
    </row>
    <row r="351933" spans="2:2" x14ac:dyDescent="0.25">
      <c r="B351933" t="s">
        <v>4320</v>
      </c>
    </row>
    <row r="351934" spans="2:2" x14ac:dyDescent="0.25">
      <c r="B351934" t="s">
        <v>4321</v>
      </c>
    </row>
    <row r="351935" spans="2:2" x14ac:dyDescent="0.25">
      <c r="B351935" t="s">
        <v>4322</v>
      </c>
    </row>
    <row r="351936" spans="2:2" x14ac:dyDescent="0.25">
      <c r="B351936" t="s">
        <v>4323</v>
      </c>
    </row>
    <row r="351937" spans="2:2" x14ac:dyDescent="0.25">
      <c r="B351937" t="s">
        <v>4324</v>
      </c>
    </row>
    <row r="351938" spans="2:2" x14ac:dyDescent="0.25">
      <c r="B351938" t="s">
        <v>4325</v>
      </c>
    </row>
    <row r="351939" spans="2:2" x14ac:dyDescent="0.25">
      <c r="B351939" t="s">
        <v>4326</v>
      </c>
    </row>
    <row r="351940" spans="2:2" x14ac:dyDescent="0.25">
      <c r="B351940" t="s">
        <v>4327</v>
      </c>
    </row>
    <row r="351941" spans="2:2" x14ac:dyDescent="0.25">
      <c r="B351941" t="s">
        <v>4328</v>
      </c>
    </row>
    <row r="351942" spans="2:2" x14ac:dyDescent="0.25">
      <c r="B351942" t="s">
        <v>4329</v>
      </c>
    </row>
    <row r="351943" spans="2:2" x14ac:dyDescent="0.25">
      <c r="B351943" t="s">
        <v>4330</v>
      </c>
    </row>
    <row r="351944" spans="2:2" x14ac:dyDescent="0.25">
      <c r="B351944" t="s">
        <v>4331</v>
      </c>
    </row>
    <row r="351945" spans="2:2" x14ac:dyDescent="0.25">
      <c r="B351945" t="s">
        <v>4332</v>
      </c>
    </row>
    <row r="351946" spans="2:2" x14ac:dyDescent="0.25">
      <c r="B351946" t="s">
        <v>4333</v>
      </c>
    </row>
    <row r="351947" spans="2:2" x14ac:dyDescent="0.25">
      <c r="B351947" t="s">
        <v>4334</v>
      </c>
    </row>
    <row r="351948" spans="2:2" x14ac:dyDescent="0.25">
      <c r="B351948" t="s">
        <v>4335</v>
      </c>
    </row>
    <row r="351949" spans="2:2" x14ac:dyDescent="0.25">
      <c r="B351949" t="s">
        <v>4336</v>
      </c>
    </row>
    <row r="351950" spans="2:2" x14ac:dyDescent="0.25">
      <c r="B351950" t="s">
        <v>4337</v>
      </c>
    </row>
    <row r="351951" spans="2:2" x14ac:dyDescent="0.25">
      <c r="B351951" t="s">
        <v>4338</v>
      </c>
    </row>
    <row r="351952" spans="2:2" x14ac:dyDescent="0.25">
      <c r="B351952" t="s">
        <v>4339</v>
      </c>
    </row>
    <row r="351953" spans="2:2" x14ac:dyDescent="0.25">
      <c r="B351953" t="s">
        <v>4340</v>
      </c>
    </row>
    <row r="351954" spans="2:2" x14ac:dyDescent="0.25">
      <c r="B351954" t="s">
        <v>4341</v>
      </c>
    </row>
    <row r="351955" spans="2:2" x14ac:dyDescent="0.25">
      <c r="B351955" t="s">
        <v>4342</v>
      </c>
    </row>
    <row r="351956" spans="2:2" x14ac:dyDescent="0.25">
      <c r="B351956" t="s">
        <v>4343</v>
      </c>
    </row>
    <row r="351957" spans="2:2" x14ac:dyDescent="0.25">
      <c r="B351957" t="s">
        <v>4344</v>
      </c>
    </row>
    <row r="351958" spans="2:2" x14ac:dyDescent="0.25">
      <c r="B351958" t="s">
        <v>4345</v>
      </c>
    </row>
    <row r="351959" spans="2:2" x14ac:dyDescent="0.25">
      <c r="B351959" t="s">
        <v>4346</v>
      </c>
    </row>
    <row r="351960" spans="2:2" x14ac:dyDescent="0.25">
      <c r="B351960" t="s">
        <v>4347</v>
      </c>
    </row>
    <row r="351961" spans="2:2" x14ac:dyDescent="0.25">
      <c r="B351961" t="s">
        <v>4348</v>
      </c>
    </row>
    <row r="351962" spans="2:2" x14ac:dyDescent="0.25">
      <c r="B351962" t="s">
        <v>4349</v>
      </c>
    </row>
    <row r="351963" spans="2:2" x14ac:dyDescent="0.25">
      <c r="B351963" t="s">
        <v>4350</v>
      </c>
    </row>
    <row r="351964" spans="2:2" x14ac:dyDescent="0.25">
      <c r="B351964" t="s">
        <v>4351</v>
      </c>
    </row>
    <row r="351965" spans="2:2" x14ac:dyDescent="0.25">
      <c r="B351965" t="s">
        <v>4352</v>
      </c>
    </row>
    <row r="351966" spans="2:2" x14ac:dyDescent="0.25">
      <c r="B351966" t="s">
        <v>4353</v>
      </c>
    </row>
    <row r="351967" spans="2:2" x14ac:dyDescent="0.25">
      <c r="B351967" t="s">
        <v>4354</v>
      </c>
    </row>
    <row r="351968" spans="2:2" x14ac:dyDescent="0.25">
      <c r="B351968" t="s">
        <v>4355</v>
      </c>
    </row>
    <row r="351969" spans="2:2" x14ac:dyDescent="0.25">
      <c r="B351969" t="s">
        <v>4356</v>
      </c>
    </row>
    <row r="351970" spans="2:2" x14ac:dyDescent="0.25">
      <c r="B351970" t="s">
        <v>4357</v>
      </c>
    </row>
    <row r="351971" spans="2:2" x14ac:dyDescent="0.25">
      <c r="B351971" t="s">
        <v>4358</v>
      </c>
    </row>
    <row r="351972" spans="2:2" x14ac:dyDescent="0.25">
      <c r="B351972" t="s">
        <v>4359</v>
      </c>
    </row>
    <row r="351973" spans="2:2" x14ac:dyDescent="0.25">
      <c r="B351973" t="s">
        <v>4360</v>
      </c>
    </row>
    <row r="351974" spans="2:2" x14ac:dyDescent="0.25">
      <c r="B351974" t="s">
        <v>4361</v>
      </c>
    </row>
    <row r="351975" spans="2:2" x14ac:dyDescent="0.25">
      <c r="B351975" t="s">
        <v>4362</v>
      </c>
    </row>
    <row r="351976" spans="2:2" x14ac:dyDescent="0.25">
      <c r="B351976" t="s">
        <v>4363</v>
      </c>
    </row>
    <row r="351977" spans="2:2" x14ac:dyDescent="0.25">
      <c r="B351977" t="s">
        <v>4364</v>
      </c>
    </row>
    <row r="351978" spans="2:2" x14ac:dyDescent="0.25">
      <c r="B351978" t="s">
        <v>4365</v>
      </c>
    </row>
    <row r="351979" spans="2:2" x14ac:dyDescent="0.25">
      <c r="B351979" t="s">
        <v>4366</v>
      </c>
    </row>
    <row r="351980" spans="2:2" x14ac:dyDescent="0.25">
      <c r="B351980" t="s">
        <v>4367</v>
      </c>
    </row>
    <row r="351981" spans="2:2" x14ac:dyDescent="0.25">
      <c r="B351981" t="s">
        <v>4368</v>
      </c>
    </row>
    <row r="351982" spans="2:2" x14ac:dyDescent="0.25">
      <c r="B351982" t="s">
        <v>4369</v>
      </c>
    </row>
    <row r="351983" spans="2:2" x14ac:dyDescent="0.25">
      <c r="B351983" t="s">
        <v>4370</v>
      </c>
    </row>
    <row r="351984" spans="2:2" x14ac:dyDescent="0.25">
      <c r="B351984" t="s">
        <v>4371</v>
      </c>
    </row>
    <row r="351985" spans="2:2" x14ac:dyDescent="0.25">
      <c r="B351985" t="s">
        <v>4372</v>
      </c>
    </row>
    <row r="351986" spans="2:2" x14ac:dyDescent="0.25">
      <c r="B351986" t="s">
        <v>4373</v>
      </c>
    </row>
    <row r="351987" spans="2:2" x14ac:dyDescent="0.25">
      <c r="B351987" t="s">
        <v>4374</v>
      </c>
    </row>
    <row r="351988" spans="2:2" x14ac:dyDescent="0.25">
      <c r="B351988" t="s">
        <v>4375</v>
      </c>
    </row>
    <row r="351989" spans="2:2" x14ac:dyDescent="0.25">
      <c r="B351989" t="s">
        <v>4376</v>
      </c>
    </row>
    <row r="351990" spans="2:2" x14ac:dyDescent="0.25">
      <c r="B351990" t="s">
        <v>4377</v>
      </c>
    </row>
    <row r="351991" spans="2:2" x14ac:dyDescent="0.25">
      <c r="B351991" t="s">
        <v>4378</v>
      </c>
    </row>
    <row r="351992" spans="2:2" x14ac:dyDescent="0.25">
      <c r="B351992" t="s">
        <v>4379</v>
      </c>
    </row>
    <row r="351993" spans="2:2" x14ac:dyDescent="0.25">
      <c r="B351993" t="s">
        <v>4380</v>
      </c>
    </row>
    <row r="351994" spans="2:2" x14ac:dyDescent="0.25">
      <c r="B351994" t="s">
        <v>4381</v>
      </c>
    </row>
    <row r="351995" spans="2:2" x14ac:dyDescent="0.25">
      <c r="B351995" t="s">
        <v>4382</v>
      </c>
    </row>
    <row r="351996" spans="2:2" x14ac:dyDescent="0.25">
      <c r="B351996" t="s">
        <v>4383</v>
      </c>
    </row>
    <row r="351997" spans="2:2" x14ac:dyDescent="0.25">
      <c r="B351997" t="s">
        <v>4384</v>
      </c>
    </row>
    <row r="351998" spans="2:2" x14ac:dyDescent="0.25">
      <c r="B351998" t="s">
        <v>4385</v>
      </c>
    </row>
    <row r="351999" spans="2:2" x14ac:dyDescent="0.25">
      <c r="B351999" t="s">
        <v>4386</v>
      </c>
    </row>
    <row r="352000" spans="2:2" x14ac:dyDescent="0.25">
      <c r="B352000" t="s">
        <v>4387</v>
      </c>
    </row>
    <row r="352001" spans="2:2" x14ac:dyDescent="0.25">
      <c r="B352001" t="s">
        <v>4388</v>
      </c>
    </row>
    <row r="352002" spans="2:2" x14ac:dyDescent="0.25">
      <c r="B352002" t="s">
        <v>4389</v>
      </c>
    </row>
    <row r="352003" spans="2:2" x14ac:dyDescent="0.25">
      <c r="B352003" t="s">
        <v>4390</v>
      </c>
    </row>
    <row r="352004" spans="2:2" x14ac:dyDescent="0.25">
      <c r="B352004" t="s">
        <v>4391</v>
      </c>
    </row>
    <row r="352005" spans="2:2" x14ac:dyDescent="0.25">
      <c r="B352005" t="s">
        <v>4392</v>
      </c>
    </row>
    <row r="352006" spans="2:2" x14ac:dyDescent="0.25">
      <c r="B352006" t="s">
        <v>4393</v>
      </c>
    </row>
    <row r="352007" spans="2:2" x14ac:dyDescent="0.25">
      <c r="B352007" t="s">
        <v>4394</v>
      </c>
    </row>
    <row r="352008" spans="2:2" x14ac:dyDescent="0.25">
      <c r="B352008" t="s">
        <v>4395</v>
      </c>
    </row>
    <row r="352009" spans="2:2" x14ac:dyDescent="0.25">
      <c r="B352009" t="s">
        <v>4396</v>
      </c>
    </row>
    <row r="352010" spans="2:2" x14ac:dyDescent="0.25">
      <c r="B352010" t="s">
        <v>4397</v>
      </c>
    </row>
    <row r="352011" spans="2:2" x14ac:dyDescent="0.25">
      <c r="B352011" t="s">
        <v>4398</v>
      </c>
    </row>
    <row r="352012" spans="2:2" x14ac:dyDescent="0.25">
      <c r="B352012" t="s">
        <v>4399</v>
      </c>
    </row>
    <row r="352013" spans="2:2" x14ac:dyDescent="0.25">
      <c r="B352013" t="s">
        <v>4400</v>
      </c>
    </row>
    <row r="352014" spans="2:2" x14ac:dyDescent="0.25">
      <c r="B352014" t="s">
        <v>4401</v>
      </c>
    </row>
    <row r="352015" spans="2:2" x14ac:dyDescent="0.25">
      <c r="B352015" t="s">
        <v>4402</v>
      </c>
    </row>
    <row r="352016" spans="2:2" x14ac:dyDescent="0.25">
      <c r="B352016" t="s">
        <v>4403</v>
      </c>
    </row>
    <row r="352017" spans="2:2" x14ac:dyDescent="0.25">
      <c r="B352017" t="s">
        <v>4404</v>
      </c>
    </row>
    <row r="352018" spans="2:2" x14ac:dyDescent="0.25">
      <c r="B352018" t="s">
        <v>4405</v>
      </c>
    </row>
    <row r="352019" spans="2:2" x14ac:dyDescent="0.25">
      <c r="B352019" t="s">
        <v>4406</v>
      </c>
    </row>
    <row r="352020" spans="2:2" x14ac:dyDescent="0.25">
      <c r="B352020" t="s">
        <v>4407</v>
      </c>
    </row>
    <row r="352021" spans="2:2" x14ac:dyDescent="0.25">
      <c r="B352021" t="s">
        <v>4408</v>
      </c>
    </row>
    <row r="352022" spans="2:2" x14ac:dyDescent="0.25">
      <c r="B352022" t="s">
        <v>4409</v>
      </c>
    </row>
    <row r="352023" spans="2:2" x14ac:dyDescent="0.25">
      <c r="B352023" t="s">
        <v>4410</v>
      </c>
    </row>
    <row r="352024" spans="2:2" x14ac:dyDescent="0.25">
      <c r="B352024" t="s">
        <v>4411</v>
      </c>
    </row>
    <row r="352025" spans="2:2" x14ac:dyDescent="0.25">
      <c r="B352025" t="s">
        <v>4412</v>
      </c>
    </row>
    <row r="352026" spans="2:2" x14ac:dyDescent="0.25">
      <c r="B352026" t="s">
        <v>4413</v>
      </c>
    </row>
    <row r="352027" spans="2:2" x14ac:dyDescent="0.25">
      <c r="B352027" t="s">
        <v>4414</v>
      </c>
    </row>
    <row r="352028" spans="2:2" x14ac:dyDescent="0.25">
      <c r="B352028" t="s">
        <v>4415</v>
      </c>
    </row>
    <row r="352029" spans="2:2" x14ac:dyDescent="0.25">
      <c r="B352029" t="s">
        <v>4416</v>
      </c>
    </row>
    <row r="352030" spans="2:2" x14ac:dyDescent="0.25">
      <c r="B352030" t="s">
        <v>4417</v>
      </c>
    </row>
    <row r="352031" spans="2:2" x14ac:dyDescent="0.25">
      <c r="B352031" t="s">
        <v>4418</v>
      </c>
    </row>
    <row r="352032" spans="2:2" x14ac:dyDescent="0.25">
      <c r="B352032" t="s">
        <v>4419</v>
      </c>
    </row>
    <row r="352033" spans="2:2" x14ac:dyDescent="0.25">
      <c r="B352033" t="s">
        <v>4420</v>
      </c>
    </row>
    <row r="352034" spans="2:2" x14ac:dyDescent="0.25">
      <c r="B352034" t="s">
        <v>4421</v>
      </c>
    </row>
    <row r="352035" spans="2:2" x14ac:dyDescent="0.25">
      <c r="B352035" t="s">
        <v>4422</v>
      </c>
    </row>
    <row r="352036" spans="2:2" x14ac:dyDescent="0.25">
      <c r="B352036" t="s">
        <v>4423</v>
      </c>
    </row>
    <row r="352037" spans="2:2" x14ac:dyDescent="0.25">
      <c r="B352037" t="s">
        <v>4424</v>
      </c>
    </row>
    <row r="352038" spans="2:2" x14ac:dyDescent="0.25">
      <c r="B352038" t="s">
        <v>4425</v>
      </c>
    </row>
    <row r="352039" spans="2:2" x14ac:dyDescent="0.25">
      <c r="B352039" t="s">
        <v>4426</v>
      </c>
    </row>
    <row r="352040" spans="2:2" x14ac:dyDescent="0.25">
      <c r="B352040" t="s">
        <v>4427</v>
      </c>
    </row>
    <row r="352041" spans="2:2" x14ac:dyDescent="0.25">
      <c r="B352041" t="s">
        <v>4428</v>
      </c>
    </row>
    <row r="352042" spans="2:2" x14ac:dyDescent="0.25">
      <c r="B352042" t="s">
        <v>4429</v>
      </c>
    </row>
    <row r="352043" spans="2:2" x14ac:dyDescent="0.25">
      <c r="B352043" t="s">
        <v>4430</v>
      </c>
    </row>
    <row r="352044" spans="2:2" x14ac:dyDescent="0.25">
      <c r="B352044" t="s">
        <v>4431</v>
      </c>
    </row>
    <row r="352045" spans="2:2" x14ac:dyDescent="0.25">
      <c r="B352045" t="s">
        <v>4432</v>
      </c>
    </row>
    <row r="352046" spans="2:2" x14ac:dyDescent="0.25">
      <c r="B352046" t="s">
        <v>4433</v>
      </c>
    </row>
    <row r="352047" spans="2:2" x14ac:dyDescent="0.25">
      <c r="B352047" t="s">
        <v>4434</v>
      </c>
    </row>
    <row r="352048" spans="2:2" x14ac:dyDescent="0.25">
      <c r="B352048" t="s">
        <v>4435</v>
      </c>
    </row>
    <row r="352049" spans="2:2" x14ac:dyDescent="0.25">
      <c r="B352049" t="s">
        <v>4436</v>
      </c>
    </row>
    <row r="352050" spans="2:2" x14ac:dyDescent="0.25">
      <c r="B352050" t="s">
        <v>4437</v>
      </c>
    </row>
    <row r="352051" spans="2:2" x14ac:dyDescent="0.25">
      <c r="B352051" t="s">
        <v>4438</v>
      </c>
    </row>
    <row r="352052" spans="2:2" x14ac:dyDescent="0.25">
      <c r="B352052" t="s">
        <v>4439</v>
      </c>
    </row>
    <row r="352053" spans="2:2" x14ac:dyDescent="0.25">
      <c r="B352053" t="s">
        <v>4440</v>
      </c>
    </row>
    <row r="352054" spans="2:2" x14ac:dyDescent="0.25">
      <c r="B352054" t="s">
        <v>4441</v>
      </c>
    </row>
    <row r="352055" spans="2:2" x14ac:dyDescent="0.25">
      <c r="B352055" t="s">
        <v>4442</v>
      </c>
    </row>
    <row r="352056" spans="2:2" x14ac:dyDescent="0.25">
      <c r="B352056" t="s">
        <v>4443</v>
      </c>
    </row>
    <row r="352057" spans="2:2" x14ac:dyDescent="0.25">
      <c r="B352057" t="s">
        <v>4444</v>
      </c>
    </row>
    <row r="352058" spans="2:2" x14ac:dyDescent="0.25">
      <c r="B352058" t="s">
        <v>4445</v>
      </c>
    </row>
    <row r="352059" spans="2:2" x14ac:dyDescent="0.25">
      <c r="B352059" t="s">
        <v>4446</v>
      </c>
    </row>
    <row r="352060" spans="2:2" x14ac:dyDescent="0.25">
      <c r="B352060" t="s">
        <v>4447</v>
      </c>
    </row>
    <row r="352061" spans="2:2" x14ac:dyDescent="0.25">
      <c r="B352061" t="s">
        <v>4448</v>
      </c>
    </row>
    <row r="352062" spans="2:2" x14ac:dyDescent="0.25">
      <c r="B352062" t="s">
        <v>4449</v>
      </c>
    </row>
    <row r="352063" spans="2:2" x14ac:dyDescent="0.25">
      <c r="B352063" t="s">
        <v>4450</v>
      </c>
    </row>
    <row r="352064" spans="2:2" x14ac:dyDescent="0.25">
      <c r="B352064" t="s">
        <v>4451</v>
      </c>
    </row>
    <row r="352065" spans="2:2" x14ac:dyDescent="0.25">
      <c r="B352065" t="s">
        <v>4452</v>
      </c>
    </row>
    <row r="352066" spans="2:2" x14ac:dyDescent="0.25">
      <c r="B352066" t="s">
        <v>4453</v>
      </c>
    </row>
    <row r="352067" spans="2:2" x14ac:dyDescent="0.25">
      <c r="B352067" t="s">
        <v>4454</v>
      </c>
    </row>
    <row r="352068" spans="2:2" x14ac:dyDescent="0.25">
      <c r="B352068" t="s">
        <v>4455</v>
      </c>
    </row>
    <row r="352069" spans="2:2" x14ac:dyDescent="0.25">
      <c r="B352069" t="s">
        <v>4456</v>
      </c>
    </row>
    <row r="352070" spans="2:2" x14ac:dyDescent="0.25">
      <c r="B352070" t="s">
        <v>4457</v>
      </c>
    </row>
    <row r="352071" spans="2:2" x14ac:dyDescent="0.25">
      <c r="B352071" t="s">
        <v>4458</v>
      </c>
    </row>
    <row r="352072" spans="2:2" x14ac:dyDescent="0.25">
      <c r="B352072" t="s">
        <v>4459</v>
      </c>
    </row>
    <row r="352073" spans="2:2" x14ac:dyDescent="0.25">
      <c r="B352073" t="s">
        <v>4460</v>
      </c>
    </row>
    <row r="352074" spans="2:2" x14ac:dyDescent="0.25">
      <c r="B352074" t="s">
        <v>4461</v>
      </c>
    </row>
    <row r="352075" spans="2:2" x14ac:dyDescent="0.25">
      <c r="B352075" t="s">
        <v>4462</v>
      </c>
    </row>
    <row r="352076" spans="2:2" x14ac:dyDescent="0.25">
      <c r="B352076" t="s">
        <v>4463</v>
      </c>
    </row>
    <row r="352077" spans="2:2" x14ac:dyDescent="0.25">
      <c r="B352077" t="s">
        <v>4464</v>
      </c>
    </row>
    <row r="352078" spans="2:2" x14ac:dyDescent="0.25">
      <c r="B352078" t="s">
        <v>4465</v>
      </c>
    </row>
    <row r="352079" spans="2:2" x14ac:dyDescent="0.25">
      <c r="B352079" t="s">
        <v>4466</v>
      </c>
    </row>
    <row r="352080" spans="2:2" x14ac:dyDescent="0.25">
      <c r="B352080" t="s">
        <v>4467</v>
      </c>
    </row>
    <row r="352081" spans="2:2" x14ac:dyDescent="0.25">
      <c r="B352081" t="s">
        <v>4468</v>
      </c>
    </row>
    <row r="352082" spans="2:2" x14ac:dyDescent="0.25">
      <c r="B352082" t="s">
        <v>4469</v>
      </c>
    </row>
    <row r="352083" spans="2:2" x14ac:dyDescent="0.25">
      <c r="B352083" t="s">
        <v>4470</v>
      </c>
    </row>
    <row r="352084" spans="2:2" x14ac:dyDescent="0.25">
      <c r="B352084" t="s">
        <v>4471</v>
      </c>
    </row>
    <row r="352085" spans="2:2" x14ac:dyDescent="0.25">
      <c r="B352085" t="s">
        <v>4472</v>
      </c>
    </row>
    <row r="352086" spans="2:2" x14ac:dyDescent="0.25">
      <c r="B352086" t="s">
        <v>4473</v>
      </c>
    </row>
    <row r="352087" spans="2:2" x14ac:dyDescent="0.25">
      <c r="B352087" t="s">
        <v>4474</v>
      </c>
    </row>
    <row r="352088" spans="2:2" x14ac:dyDescent="0.25">
      <c r="B352088" t="s">
        <v>4475</v>
      </c>
    </row>
    <row r="352089" spans="2:2" x14ac:dyDescent="0.25">
      <c r="B352089" t="s">
        <v>4476</v>
      </c>
    </row>
    <row r="352090" spans="2:2" x14ac:dyDescent="0.25">
      <c r="B352090" t="s">
        <v>4477</v>
      </c>
    </row>
    <row r="352091" spans="2:2" x14ac:dyDescent="0.25">
      <c r="B352091" t="s">
        <v>4478</v>
      </c>
    </row>
    <row r="352092" spans="2:2" x14ac:dyDescent="0.25">
      <c r="B352092" t="s">
        <v>4479</v>
      </c>
    </row>
    <row r="352093" spans="2:2" x14ac:dyDescent="0.25">
      <c r="B352093" t="s">
        <v>4480</v>
      </c>
    </row>
    <row r="352094" spans="2:2" x14ac:dyDescent="0.25">
      <c r="B352094" t="s">
        <v>4481</v>
      </c>
    </row>
    <row r="352095" spans="2:2" x14ac:dyDescent="0.25">
      <c r="B352095" t="s">
        <v>4482</v>
      </c>
    </row>
    <row r="352096" spans="2:2" x14ac:dyDescent="0.25">
      <c r="B352096" t="s">
        <v>4483</v>
      </c>
    </row>
    <row r="352097" spans="2:2" x14ac:dyDescent="0.25">
      <c r="B352097" t="s">
        <v>4484</v>
      </c>
    </row>
    <row r="352098" spans="2:2" x14ac:dyDescent="0.25">
      <c r="B352098" t="s">
        <v>4485</v>
      </c>
    </row>
    <row r="352099" spans="2:2" x14ac:dyDescent="0.25">
      <c r="B352099" t="s">
        <v>4486</v>
      </c>
    </row>
    <row r="352100" spans="2:2" x14ac:dyDescent="0.25">
      <c r="B352100" t="s">
        <v>4487</v>
      </c>
    </row>
    <row r="352101" spans="2:2" x14ac:dyDescent="0.25">
      <c r="B352101" t="s">
        <v>4488</v>
      </c>
    </row>
    <row r="352102" spans="2:2" x14ac:dyDescent="0.25">
      <c r="B352102" t="s">
        <v>4489</v>
      </c>
    </row>
    <row r="352103" spans="2:2" x14ac:dyDescent="0.25">
      <c r="B352103" t="s">
        <v>4490</v>
      </c>
    </row>
    <row r="352104" spans="2:2" x14ac:dyDescent="0.25">
      <c r="B352104" t="s">
        <v>4491</v>
      </c>
    </row>
    <row r="352105" spans="2:2" x14ac:dyDescent="0.25">
      <c r="B352105" t="s">
        <v>4492</v>
      </c>
    </row>
    <row r="352106" spans="2:2" x14ac:dyDescent="0.25">
      <c r="B352106" t="s">
        <v>4493</v>
      </c>
    </row>
    <row r="352107" spans="2:2" x14ac:dyDescent="0.25">
      <c r="B352107" t="s">
        <v>4494</v>
      </c>
    </row>
    <row r="352108" spans="2:2" x14ac:dyDescent="0.25">
      <c r="B352108" t="s">
        <v>4495</v>
      </c>
    </row>
    <row r="352109" spans="2:2" x14ac:dyDescent="0.25">
      <c r="B352109" t="s">
        <v>4496</v>
      </c>
    </row>
    <row r="352110" spans="2:2" x14ac:dyDescent="0.25">
      <c r="B352110" t="s">
        <v>4497</v>
      </c>
    </row>
    <row r="352111" spans="2:2" x14ac:dyDescent="0.25">
      <c r="B352111" t="s">
        <v>4498</v>
      </c>
    </row>
    <row r="352112" spans="2:2" x14ac:dyDescent="0.25">
      <c r="B352112" t="s">
        <v>4499</v>
      </c>
    </row>
    <row r="352113" spans="2:2" x14ac:dyDescent="0.25">
      <c r="B352113" t="s">
        <v>4500</v>
      </c>
    </row>
    <row r="352114" spans="2:2" x14ac:dyDescent="0.25">
      <c r="B352114" t="s">
        <v>4501</v>
      </c>
    </row>
    <row r="352115" spans="2:2" x14ac:dyDescent="0.25">
      <c r="B352115" t="s">
        <v>4502</v>
      </c>
    </row>
    <row r="352116" spans="2:2" x14ac:dyDescent="0.25">
      <c r="B352116" t="s">
        <v>4503</v>
      </c>
    </row>
    <row r="352117" spans="2:2" x14ac:dyDescent="0.25">
      <c r="B352117" t="s">
        <v>4504</v>
      </c>
    </row>
    <row r="352118" spans="2:2" x14ac:dyDescent="0.25">
      <c r="B352118" t="s">
        <v>4505</v>
      </c>
    </row>
    <row r="352119" spans="2:2" x14ac:dyDescent="0.25">
      <c r="B352119" t="s">
        <v>4506</v>
      </c>
    </row>
    <row r="352120" spans="2:2" x14ac:dyDescent="0.25">
      <c r="B352120" t="s">
        <v>4507</v>
      </c>
    </row>
    <row r="352121" spans="2:2" x14ac:dyDescent="0.25">
      <c r="B352121" t="s">
        <v>4508</v>
      </c>
    </row>
    <row r="352122" spans="2:2" x14ac:dyDescent="0.25">
      <c r="B352122" t="s">
        <v>4509</v>
      </c>
    </row>
    <row r="352123" spans="2:2" x14ac:dyDescent="0.25">
      <c r="B352123" t="s">
        <v>4510</v>
      </c>
    </row>
    <row r="352124" spans="2:2" x14ac:dyDescent="0.25">
      <c r="B352124" t="s">
        <v>4511</v>
      </c>
    </row>
    <row r="352125" spans="2:2" x14ac:dyDescent="0.25">
      <c r="B352125" t="s">
        <v>4512</v>
      </c>
    </row>
    <row r="352126" spans="2:2" x14ac:dyDescent="0.25">
      <c r="B352126" t="s">
        <v>4513</v>
      </c>
    </row>
    <row r="352127" spans="2:2" x14ac:dyDescent="0.25">
      <c r="B352127" t="s">
        <v>4514</v>
      </c>
    </row>
    <row r="352128" spans="2:2" x14ac:dyDescent="0.25">
      <c r="B352128" t="s">
        <v>4515</v>
      </c>
    </row>
    <row r="352129" spans="2:2" x14ac:dyDescent="0.25">
      <c r="B352129" t="s">
        <v>4516</v>
      </c>
    </row>
    <row r="352130" spans="2:2" x14ac:dyDescent="0.25">
      <c r="B352130" t="s">
        <v>4517</v>
      </c>
    </row>
    <row r="352131" spans="2:2" x14ac:dyDescent="0.25">
      <c r="B352131" t="s">
        <v>4518</v>
      </c>
    </row>
    <row r="352132" spans="2:2" x14ac:dyDescent="0.25">
      <c r="B352132" t="s">
        <v>4519</v>
      </c>
    </row>
    <row r="352133" spans="2:2" x14ac:dyDescent="0.25">
      <c r="B352133" t="s">
        <v>4520</v>
      </c>
    </row>
    <row r="352134" spans="2:2" x14ac:dyDescent="0.25">
      <c r="B352134" t="s">
        <v>4521</v>
      </c>
    </row>
    <row r="352135" spans="2:2" x14ac:dyDescent="0.25">
      <c r="B352135" t="s">
        <v>4522</v>
      </c>
    </row>
    <row r="352136" spans="2:2" x14ac:dyDescent="0.25">
      <c r="B352136" t="s">
        <v>4523</v>
      </c>
    </row>
    <row r="352137" spans="2:2" x14ac:dyDescent="0.25">
      <c r="B352137" t="s">
        <v>4524</v>
      </c>
    </row>
    <row r="352138" spans="2:2" x14ac:dyDescent="0.25">
      <c r="B352138" t="s">
        <v>4525</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4526</v>
      </c>
    </row>
    <row r="3" spans="1:8" x14ac:dyDescent="0.25">
      <c r="B3" s="1" t="s">
        <v>4</v>
      </c>
      <c r="C3" s="1">
        <v>1</v>
      </c>
    </row>
    <row r="4" spans="1:8" x14ac:dyDescent="0.25">
      <c r="B4" s="1" t="s">
        <v>5</v>
      </c>
      <c r="C4" s="1">
        <v>11979</v>
      </c>
    </row>
    <row r="5" spans="1:8" x14ac:dyDescent="0.25">
      <c r="B5" s="1" t="s">
        <v>6</v>
      </c>
      <c r="C5" s="5">
        <v>43100</v>
      </c>
    </row>
    <row r="6" spans="1:8" x14ac:dyDescent="0.25">
      <c r="B6" s="1" t="s">
        <v>7</v>
      </c>
      <c r="C6" s="1">
        <v>12</v>
      </c>
      <c r="D6" s="1" t="s">
        <v>8</v>
      </c>
    </row>
    <row r="8" spans="1:8" x14ac:dyDescent="0.25">
      <c r="A8" s="1" t="s">
        <v>9</v>
      </c>
      <c r="B8" s="300" t="s">
        <v>4527</v>
      </c>
      <c r="C8" s="301"/>
      <c r="D8" s="301"/>
      <c r="E8" s="301"/>
      <c r="F8" s="301"/>
      <c r="G8" s="301"/>
      <c r="H8" s="301"/>
    </row>
    <row r="9" spans="1:8" x14ac:dyDescent="0.25">
      <c r="C9" s="1">
        <v>2</v>
      </c>
      <c r="D9" s="1">
        <v>3</v>
      </c>
      <c r="E9" s="1">
        <v>8</v>
      </c>
      <c r="F9" s="1">
        <v>11</v>
      </c>
      <c r="G9" s="1">
        <v>12</v>
      </c>
      <c r="H9" s="1">
        <v>16</v>
      </c>
    </row>
    <row r="10" spans="1:8" x14ac:dyDescent="0.25">
      <c r="C10" s="1" t="s">
        <v>12</v>
      </c>
      <c r="D10" s="1" t="s">
        <v>13</v>
      </c>
      <c r="E10" s="1" t="s">
        <v>4528</v>
      </c>
      <c r="F10" s="1" t="s">
        <v>4529</v>
      </c>
      <c r="G10" s="1" t="s">
        <v>4530</v>
      </c>
      <c r="H10" s="1" t="s">
        <v>4531</v>
      </c>
    </row>
    <row r="11" spans="1:8" x14ac:dyDescent="0.25">
      <c r="A11" s="1">
        <v>1</v>
      </c>
      <c r="B11" t="s">
        <v>65</v>
      </c>
      <c r="C11" s="4" t="s">
        <v>55</v>
      </c>
      <c r="D11" s="4" t="s">
        <v>4960</v>
      </c>
      <c r="E11" s="4" t="s">
        <v>24</v>
      </c>
      <c r="F11" s="6" t="s">
        <v>4532</v>
      </c>
      <c r="G11" s="4"/>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2829</v>
      </c>
    </row>
    <row r="351004" spans="1:2" x14ac:dyDescent="0.25">
      <c r="A351004" t="s">
        <v>55</v>
      </c>
      <c r="B351004" t="s">
        <v>2831</v>
      </c>
    </row>
    <row r="351005" spans="1:2" x14ac:dyDescent="0.25">
      <c r="B351005" t="s">
        <v>2833</v>
      </c>
    </row>
    <row r="351006" spans="1:2" x14ac:dyDescent="0.25">
      <c r="B351006" t="s">
        <v>2835</v>
      </c>
    </row>
    <row r="351007" spans="1:2" x14ac:dyDescent="0.25">
      <c r="B351007" t="s">
        <v>2837</v>
      </c>
    </row>
    <row r="351008" spans="1:2" x14ac:dyDescent="0.25">
      <c r="B351008" t="s">
        <v>2839</v>
      </c>
    </row>
    <row r="351009" spans="2:2" x14ac:dyDescent="0.25">
      <c r="B351009" t="s">
        <v>2841</v>
      </c>
    </row>
    <row r="351010" spans="2:2" x14ac:dyDescent="0.25">
      <c r="B351010" t="s">
        <v>2843</v>
      </c>
    </row>
    <row r="351011" spans="2:2" x14ac:dyDescent="0.25">
      <c r="B351011" t="s">
        <v>2845</v>
      </c>
    </row>
    <row r="351012" spans="2:2" x14ac:dyDescent="0.25">
      <c r="B351012" t="s">
        <v>2847</v>
      </c>
    </row>
    <row r="351013" spans="2:2" x14ac:dyDescent="0.25">
      <c r="B351013" t="s">
        <v>2849</v>
      </c>
    </row>
    <row r="351014" spans="2:2" x14ac:dyDescent="0.25">
      <c r="B351014" t="s">
        <v>2851</v>
      </c>
    </row>
    <row r="351015" spans="2:2" x14ac:dyDescent="0.25">
      <c r="B351015" t="s">
        <v>2853</v>
      </c>
    </row>
    <row r="351016" spans="2:2" x14ac:dyDescent="0.25">
      <c r="B351016" t="s">
        <v>2855</v>
      </c>
    </row>
    <row r="351017" spans="2:2" x14ac:dyDescent="0.25">
      <c r="B351017" t="s">
        <v>2857</v>
      </c>
    </row>
    <row r="351018" spans="2:2" x14ac:dyDescent="0.25">
      <c r="B351018" t="s">
        <v>2859</v>
      </c>
    </row>
    <row r="351019" spans="2:2" x14ac:dyDescent="0.25">
      <c r="B351019" t="s">
        <v>2861</v>
      </c>
    </row>
    <row r="351020" spans="2:2" x14ac:dyDescent="0.25">
      <c r="B351020" t="s">
        <v>2863</v>
      </c>
    </row>
    <row r="351021" spans="2:2" x14ac:dyDescent="0.25">
      <c r="B351021" t="s">
        <v>2865</v>
      </c>
    </row>
    <row r="351022" spans="2:2" x14ac:dyDescent="0.25">
      <c r="B351022" t="s">
        <v>2867</v>
      </c>
    </row>
    <row r="351023" spans="2:2" x14ac:dyDescent="0.25">
      <c r="B351023" t="s">
        <v>2869</v>
      </c>
    </row>
    <row r="351024" spans="2:2" x14ac:dyDescent="0.25">
      <c r="B351024" t="s">
        <v>2871</v>
      </c>
    </row>
    <row r="351025" spans="2:2" x14ac:dyDescent="0.25">
      <c r="B351025" t="s">
        <v>2873</v>
      </c>
    </row>
    <row r="351026" spans="2:2" x14ac:dyDescent="0.25">
      <c r="B351026" t="s">
        <v>2875</v>
      </c>
    </row>
    <row r="351027" spans="2:2" x14ac:dyDescent="0.25">
      <c r="B351027" t="s">
        <v>2877</v>
      </c>
    </row>
    <row r="351028" spans="2:2" x14ac:dyDescent="0.25">
      <c r="B351028" t="s">
        <v>2879</v>
      </c>
    </row>
    <row r="351029" spans="2:2" x14ac:dyDescent="0.25">
      <c r="B351029" t="s">
        <v>2881</v>
      </c>
    </row>
    <row r="351030" spans="2:2" x14ac:dyDescent="0.25">
      <c r="B351030" t="s">
        <v>2883</v>
      </c>
    </row>
    <row r="351031" spans="2:2" x14ac:dyDescent="0.25">
      <c r="B351031" t="s">
        <v>2885</v>
      </c>
    </row>
    <row r="351032" spans="2:2" x14ac:dyDescent="0.25">
      <c r="B351032" t="s">
        <v>2887</v>
      </c>
    </row>
    <row r="351033" spans="2:2" x14ac:dyDescent="0.25">
      <c r="B351033" t="s">
        <v>2889</v>
      </c>
    </row>
    <row r="351034" spans="2:2" x14ac:dyDescent="0.25">
      <c r="B351034" t="s">
        <v>2891</v>
      </c>
    </row>
    <row r="351035" spans="2:2" x14ac:dyDescent="0.25">
      <c r="B351035" t="s">
        <v>2893</v>
      </c>
    </row>
    <row r="351036" spans="2:2" x14ac:dyDescent="0.25">
      <c r="B351036" t="s">
        <v>2895</v>
      </c>
    </row>
    <row r="351037" spans="2:2" x14ac:dyDescent="0.25">
      <c r="B351037" t="s">
        <v>4533</v>
      </c>
    </row>
    <row r="351038" spans="2:2" x14ac:dyDescent="0.25">
      <c r="B351038" t="s">
        <v>2897</v>
      </c>
    </row>
    <row r="351039" spans="2:2" x14ac:dyDescent="0.25">
      <c r="B351039" t="s">
        <v>2899</v>
      </c>
    </row>
    <row r="351040" spans="2:2" x14ac:dyDescent="0.25">
      <c r="B351040" t="s">
        <v>2901</v>
      </c>
    </row>
    <row r="351041" spans="2:2" x14ac:dyDescent="0.25">
      <c r="B351041" t="s">
        <v>2903</v>
      </c>
    </row>
    <row r="351042" spans="2:2" x14ac:dyDescent="0.25">
      <c r="B351042" t="s">
        <v>2905</v>
      </c>
    </row>
    <row r="351043" spans="2:2" x14ac:dyDescent="0.25">
      <c r="B351043" t="s">
        <v>2907</v>
      </c>
    </row>
    <row r="351044" spans="2:2" x14ac:dyDescent="0.25">
      <c r="B351044" t="s">
        <v>2909</v>
      </c>
    </row>
    <row r="351045" spans="2:2" x14ac:dyDescent="0.25">
      <c r="B351045" t="s">
        <v>2911</v>
      </c>
    </row>
    <row r="351046" spans="2:2" x14ac:dyDescent="0.25">
      <c r="B351046" t="s">
        <v>2913</v>
      </c>
    </row>
    <row r="351047" spans="2:2" x14ac:dyDescent="0.25">
      <c r="B351047" t="s">
        <v>2915</v>
      </c>
    </row>
    <row r="351048" spans="2:2" x14ac:dyDescent="0.25">
      <c r="B351048" t="s">
        <v>2917</v>
      </c>
    </row>
    <row r="351049" spans="2:2" x14ac:dyDescent="0.25">
      <c r="B351049" t="s">
        <v>2919</v>
      </c>
    </row>
    <row r="351050" spans="2:2" x14ac:dyDescent="0.25">
      <c r="B351050" t="s">
        <v>2921</v>
      </c>
    </row>
    <row r="351051" spans="2:2" x14ac:dyDescent="0.25">
      <c r="B351051" t="s">
        <v>2923</v>
      </c>
    </row>
    <row r="351052" spans="2:2" x14ac:dyDescent="0.25">
      <c r="B351052" t="s">
        <v>2925</v>
      </c>
    </row>
    <row r="351053" spans="2:2" x14ac:dyDescent="0.25">
      <c r="B351053" t="s">
        <v>2927</v>
      </c>
    </row>
    <row r="351054" spans="2:2" x14ac:dyDescent="0.25">
      <c r="B351054" t="s">
        <v>2929</v>
      </c>
    </row>
    <row r="351055" spans="2:2" x14ac:dyDescent="0.25">
      <c r="B351055" t="s">
        <v>2931</v>
      </c>
    </row>
    <row r="351056" spans="2:2" x14ac:dyDescent="0.25">
      <c r="B351056" t="s">
        <v>2933</v>
      </c>
    </row>
    <row r="351057" spans="2:2" x14ac:dyDescent="0.25">
      <c r="B351057" t="s">
        <v>2935</v>
      </c>
    </row>
    <row r="351058" spans="2:2" x14ac:dyDescent="0.25">
      <c r="B351058" t="s">
        <v>2937</v>
      </c>
    </row>
    <row r="351059" spans="2:2" x14ac:dyDescent="0.25">
      <c r="B351059" t="s">
        <v>2939</v>
      </c>
    </row>
    <row r="351060" spans="2:2" x14ac:dyDescent="0.25">
      <c r="B351060" t="s">
        <v>2941</v>
      </c>
    </row>
    <row r="351061" spans="2:2" x14ac:dyDescent="0.25">
      <c r="B351061" t="s">
        <v>2943</v>
      </c>
    </row>
    <row r="351062" spans="2:2" x14ac:dyDescent="0.25">
      <c r="B351062" t="s">
        <v>2945</v>
      </c>
    </row>
    <row r="351063" spans="2:2" x14ac:dyDescent="0.25">
      <c r="B351063" t="s">
        <v>2947</v>
      </c>
    </row>
    <row r="351064" spans="2:2" x14ac:dyDescent="0.25">
      <c r="B351064" t="s">
        <v>2949</v>
      </c>
    </row>
    <row r="351065" spans="2:2" x14ac:dyDescent="0.25">
      <c r="B351065" t="s">
        <v>2951</v>
      </c>
    </row>
    <row r="351066" spans="2:2" x14ac:dyDescent="0.25">
      <c r="B351066" t="s">
        <v>2953</v>
      </c>
    </row>
    <row r="351067" spans="2:2" x14ac:dyDescent="0.25">
      <c r="B351067" t="s">
        <v>2955</v>
      </c>
    </row>
    <row r="351068" spans="2:2" x14ac:dyDescent="0.25">
      <c r="B351068" t="s">
        <v>2957</v>
      </c>
    </row>
    <row r="351069" spans="2:2" x14ac:dyDescent="0.25">
      <c r="B351069" t="s">
        <v>2959</v>
      </c>
    </row>
    <row r="351070" spans="2:2" x14ac:dyDescent="0.25">
      <c r="B351070" t="s">
        <v>2961</v>
      </c>
    </row>
    <row r="351071" spans="2:2" x14ac:dyDescent="0.25">
      <c r="B351071" t="s">
        <v>2963</v>
      </c>
    </row>
    <row r="351072" spans="2:2" x14ac:dyDescent="0.25">
      <c r="B351072" t="s">
        <v>2965</v>
      </c>
    </row>
    <row r="351073" spans="2:2" x14ac:dyDescent="0.25">
      <c r="B351073" t="s">
        <v>2967</v>
      </c>
    </row>
    <row r="351074" spans="2:2" x14ac:dyDescent="0.25">
      <c r="B351074" t="s">
        <v>2969</v>
      </c>
    </row>
    <row r="351075" spans="2:2" x14ac:dyDescent="0.25">
      <c r="B351075" t="s">
        <v>2971</v>
      </c>
    </row>
    <row r="351076" spans="2:2" x14ac:dyDescent="0.25">
      <c r="B351076" t="s">
        <v>2973</v>
      </c>
    </row>
    <row r="351077" spans="2:2" x14ac:dyDescent="0.25">
      <c r="B351077" t="s">
        <v>2975</v>
      </c>
    </row>
    <row r="351078" spans="2:2" x14ac:dyDescent="0.25">
      <c r="B351078" t="s">
        <v>2977</v>
      </c>
    </row>
    <row r="351079" spans="2:2" x14ac:dyDescent="0.25">
      <c r="B351079" t="s">
        <v>2979</v>
      </c>
    </row>
    <row r="351080" spans="2:2" x14ac:dyDescent="0.25">
      <c r="B351080" t="s">
        <v>2981</v>
      </c>
    </row>
    <row r="351081" spans="2:2" x14ac:dyDescent="0.25">
      <c r="B351081" t="s">
        <v>2983</v>
      </c>
    </row>
    <row r="351082" spans="2:2" x14ac:dyDescent="0.25">
      <c r="B351082" t="s">
        <v>2985</v>
      </c>
    </row>
    <row r="351083" spans="2:2" x14ac:dyDescent="0.25">
      <c r="B351083" t="s">
        <v>2987</v>
      </c>
    </row>
    <row r="351084" spans="2:2" x14ac:dyDescent="0.25">
      <c r="B351084" t="s">
        <v>2989</v>
      </c>
    </row>
    <row r="351085" spans="2:2" x14ac:dyDescent="0.25">
      <c r="B351085" t="s">
        <v>2991</v>
      </c>
    </row>
    <row r="351086" spans="2:2" x14ac:dyDescent="0.25">
      <c r="B351086" t="s">
        <v>2993</v>
      </c>
    </row>
    <row r="351087" spans="2:2" x14ac:dyDescent="0.25">
      <c r="B351087" t="s">
        <v>2995</v>
      </c>
    </row>
    <row r="351088" spans="2:2" x14ac:dyDescent="0.25">
      <c r="B351088" t="s">
        <v>2997</v>
      </c>
    </row>
    <row r="351089" spans="2:2" x14ac:dyDescent="0.25">
      <c r="B351089" t="s">
        <v>2999</v>
      </c>
    </row>
    <row r="351090" spans="2:2" x14ac:dyDescent="0.25">
      <c r="B351090" t="s">
        <v>3001</v>
      </c>
    </row>
    <row r="351091" spans="2:2" x14ac:dyDescent="0.25">
      <c r="B351091" t="s">
        <v>3003</v>
      </c>
    </row>
    <row r="351092" spans="2:2" x14ac:dyDescent="0.25">
      <c r="B351092" t="s">
        <v>3005</v>
      </c>
    </row>
    <row r="351093" spans="2:2" x14ac:dyDescent="0.25">
      <c r="B351093" t="s">
        <v>3007</v>
      </c>
    </row>
    <row r="351094" spans="2:2" x14ac:dyDescent="0.25">
      <c r="B351094" t="s">
        <v>3009</v>
      </c>
    </row>
    <row r="351095" spans="2:2" x14ac:dyDescent="0.25">
      <c r="B351095" t="s">
        <v>3011</v>
      </c>
    </row>
    <row r="351096" spans="2:2" x14ac:dyDescent="0.25">
      <c r="B351096" t="s">
        <v>3013</v>
      </c>
    </row>
    <row r="351097" spans="2:2" x14ac:dyDescent="0.25">
      <c r="B351097" t="s">
        <v>3015</v>
      </c>
    </row>
    <row r="351098" spans="2:2" x14ac:dyDescent="0.25">
      <c r="B351098" t="s">
        <v>3017</v>
      </c>
    </row>
    <row r="351099" spans="2:2" x14ac:dyDescent="0.25">
      <c r="B351099" t="s">
        <v>3019</v>
      </c>
    </row>
    <row r="351100" spans="2:2" x14ac:dyDescent="0.25">
      <c r="B351100" t="s">
        <v>3021</v>
      </c>
    </row>
    <row r="351101" spans="2:2" x14ac:dyDescent="0.25">
      <c r="B351101" t="s">
        <v>3023</v>
      </c>
    </row>
    <row r="351102" spans="2:2" x14ac:dyDescent="0.25">
      <c r="B351102" t="s">
        <v>3025</v>
      </c>
    </row>
    <row r="351103" spans="2:2" x14ac:dyDescent="0.25">
      <c r="B351103" t="s">
        <v>3027</v>
      </c>
    </row>
    <row r="351104" spans="2:2" x14ac:dyDescent="0.25">
      <c r="B351104" t="s">
        <v>3029</v>
      </c>
    </row>
    <row r="351105" spans="2:2" x14ac:dyDescent="0.25">
      <c r="B351105" t="s">
        <v>3031</v>
      </c>
    </row>
    <row r="351106" spans="2:2" x14ac:dyDescent="0.25">
      <c r="B351106" t="s">
        <v>3033</v>
      </c>
    </row>
    <row r="351107" spans="2:2" x14ac:dyDescent="0.25">
      <c r="B351107" t="s">
        <v>3035</v>
      </c>
    </row>
    <row r="351108" spans="2:2" x14ac:dyDescent="0.25">
      <c r="B351108" t="s">
        <v>3037</v>
      </c>
    </row>
    <row r="351109" spans="2:2" x14ac:dyDescent="0.25">
      <c r="B351109" t="s">
        <v>3039</v>
      </c>
    </row>
    <row r="351110" spans="2:2" x14ac:dyDescent="0.25">
      <c r="B351110" t="s">
        <v>3041</v>
      </c>
    </row>
    <row r="351111" spans="2:2" x14ac:dyDescent="0.25">
      <c r="B351111" t="s">
        <v>3043</v>
      </c>
    </row>
    <row r="351112" spans="2:2" x14ac:dyDescent="0.25">
      <c r="B351112" t="s">
        <v>3045</v>
      </c>
    </row>
    <row r="351113" spans="2:2" x14ac:dyDescent="0.25">
      <c r="B351113" t="s">
        <v>3047</v>
      </c>
    </row>
    <row r="351114" spans="2:2" x14ac:dyDescent="0.25">
      <c r="B351114" t="s">
        <v>3049</v>
      </c>
    </row>
    <row r="351115" spans="2:2" x14ac:dyDescent="0.25">
      <c r="B351115" t="s">
        <v>3051</v>
      </c>
    </row>
    <row r="351116" spans="2:2" x14ac:dyDescent="0.25">
      <c r="B351116" t="s">
        <v>3053</v>
      </c>
    </row>
    <row r="351117" spans="2:2" x14ac:dyDescent="0.25">
      <c r="B351117" t="s">
        <v>3055</v>
      </c>
    </row>
    <row r="351118" spans="2:2" x14ac:dyDescent="0.25">
      <c r="B351118" t="s">
        <v>3057</v>
      </c>
    </row>
    <row r="351119" spans="2:2" x14ac:dyDescent="0.25">
      <c r="B351119" t="s">
        <v>3059</v>
      </c>
    </row>
    <row r="351120" spans="2:2" x14ac:dyDescent="0.25">
      <c r="B351120" t="s">
        <v>3061</v>
      </c>
    </row>
    <row r="351121" spans="2:2" x14ac:dyDescent="0.25">
      <c r="B351121" t="s">
        <v>3063</v>
      </c>
    </row>
    <row r="351122" spans="2:2" x14ac:dyDescent="0.25">
      <c r="B351122" t="s">
        <v>3065</v>
      </c>
    </row>
    <row r="351123" spans="2:2" x14ac:dyDescent="0.25">
      <c r="B351123" t="s">
        <v>3067</v>
      </c>
    </row>
    <row r="351124" spans="2:2" x14ac:dyDescent="0.25">
      <c r="B351124" t="s">
        <v>3069</v>
      </c>
    </row>
    <row r="351125" spans="2:2" x14ac:dyDescent="0.25">
      <c r="B351125" t="s">
        <v>3071</v>
      </c>
    </row>
    <row r="351126" spans="2:2" x14ac:dyDescent="0.25">
      <c r="B351126" t="s">
        <v>3073</v>
      </c>
    </row>
    <row r="351127" spans="2:2" x14ac:dyDescent="0.25">
      <c r="B351127" t="s">
        <v>3075</v>
      </c>
    </row>
    <row r="351128" spans="2:2" x14ac:dyDescent="0.25">
      <c r="B351128" t="s">
        <v>3077</v>
      </c>
    </row>
    <row r="351129" spans="2:2" x14ac:dyDescent="0.25">
      <c r="B351129" t="s">
        <v>3079</v>
      </c>
    </row>
    <row r="351130" spans="2:2" x14ac:dyDescent="0.25">
      <c r="B351130" t="s">
        <v>3081</v>
      </c>
    </row>
    <row r="351131" spans="2:2" x14ac:dyDescent="0.25">
      <c r="B351131" t="s">
        <v>3083</v>
      </c>
    </row>
    <row r="351132" spans="2:2" x14ac:dyDescent="0.25">
      <c r="B351132" t="s">
        <v>3085</v>
      </c>
    </row>
    <row r="351133" spans="2:2" x14ac:dyDescent="0.25">
      <c r="B351133" t="s">
        <v>3087</v>
      </c>
    </row>
    <row r="351134" spans="2:2" x14ac:dyDescent="0.25">
      <c r="B351134" t="s">
        <v>4534</v>
      </c>
    </row>
    <row r="351135" spans="2:2" x14ac:dyDescent="0.25">
      <c r="B351135" t="s">
        <v>3089</v>
      </c>
    </row>
    <row r="351136" spans="2:2" x14ac:dyDescent="0.25">
      <c r="B351136" t="s">
        <v>3091</v>
      </c>
    </row>
    <row r="351137" spans="2:2" x14ac:dyDescent="0.25">
      <c r="B351137" t="s">
        <v>3093</v>
      </c>
    </row>
    <row r="351138" spans="2:2" x14ac:dyDescent="0.25">
      <c r="B351138" t="s">
        <v>3095</v>
      </c>
    </row>
    <row r="351139" spans="2:2" x14ac:dyDescent="0.25">
      <c r="B351139" t="s">
        <v>3097</v>
      </c>
    </row>
    <row r="351140" spans="2:2" x14ac:dyDescent="0.25">
      <c r="B351140" t="s">
        <v>3099</v>
      </c>
    </row>
    <row r="351141" spans="2:2" x14ac:dyDescent="0.25">
      <c r="B351141" t="s">
        <v>3101</v>
      </c>
    </row>
    <row r="351142" spans="2:2" x14ac:dyDescent="0.25">
      <c r="B351142" t="s">
        <v>3103</v>
      </c>
    </row>
    <row r="351143" spans="2:2" x14ac:dyDescent="0.25">
      <c r="B351143" t="s">
        <v>3105</v>
      </c>
    </row>
    <row r="351144" spans="2:2" x14ac:dyDescent="0.25">
      <c r="B351144" t="s">
        <v>3107</v>
      </c>
    </row>
    <row r="351145" spans="2:2" x14ac:dyDescent="0.25">
      <c r="B351145" t="s">
        <v>3109</v>
      </c>
    </row>
    <row r="351146" spans="2:2" x14ac:dyDescent="0.25">
      <c r="B351146" t="s">
        <v>3111</v>
      </c>
    </row>
    <row r="351147" spans="2:2" x14ac:dyDescent="0.25">
      <c r="B351147" t="s">
        <v>3113</v>
      </c>
    </row>
    <row r="351148" spans="2:2" x14ac:dyDescent="0.25">
      <c r="B351148" t="s">
        <v>3115</v>
      </c>
    </row>
    <row r="351149" spans="2:2" x14ac:dyDescent="0.25">
      <c r="B351149" t="s">
        <v>3117</v>
      </c>
    </row>
    <row r="351150" spans="2:2" x14ac:dyDescent="0.25">
      <c r="B351150" t="s">
        <v>3119</v>
      </c>
    </row>
    <row r="351151" spans="2:2" x14ac:dyDescent="0.25">
      <c r="B351151" t="s">
        <v>3121</v>
      </c>
    </row>
    <row r="351152" spans="2:2" x14ac:dyDescent="0.25">
      <c r="B351152" t="s">
        <v>3123</v>
      </c>
    </row>
    <row r="351153" spans="2:2" x14ac:dyDescent="0.25">
      <c r="B351153" t="s">
        <v>3125</v>
      </c>
    </row>
    <row r="351154" spans="2:2" x14ac:dyDescent="0.25">
      <c r="B351154" t="s">
        <v>3127</v>
      </c>
    </row>
    <row r="351155" spans="2:2" x14ac:dyDescent="0.25">
      <c r="B351155" t="s">
        <v>3129</v>
      </c>
    </row>
    <row r="351156" spans="2:2" x14ac:dyDescent="0.25">
      <c r="B351156" t="s">
        <v>3131</v>
      </c>
    </row>
    <row r="351157" spans="2:2" x14ac:dyDescent="0.25">
      <c r="B351157" t="s">
        <v>3133</v>
      </c>
    </row>
    <row r="351158" spans="2:2" x14ac:dyDescent="0.25">
      <c r="B351158" t="s">
        <v>3135</v>
      </c>
    </row>
    <row r="351159" spans="2:2" x14ac:dyDescent="0.25">
      <c r="B351159" t="s">
        <v>3137</v>
      </c>
    </row>
    <row r="351160" spans="2:2" x14ac:dyDescent="0.25">
      <c r="B351160" t="s">
        <v>3139</v>
      </c>
    </row>
    <row r="351161" spans="2:2" x14ac:dyDescent="0.25">
      <c r="B351161" t="s">
        <v>3141</v>
      </c>
    </row>
    <row r="351162" spans="2:2" x14ac:dyDescent="0.25">
      <c r="B351162" t="s">
        <v>3143</v>
      </c>
    </row>
    <row r="351163" spans="2:2" x14ac:dyDescent="0.25">
      <c r="B351163" t="s">
        <v>3145</v>
      </c>
    </row>
    <row r="351164" spans="2:2" x14ac:dyDescent="0.25">
      <c r="B351164" t="s">
        <v>3147</v>
      </c>
    </row>
    <row r="351165" spans="2:2" x14ac:dyDescent="0.25">
      <c r="B351165" t="s">
        <v>3149</v>
      </c>
    </row>
    <row r="351166" spans="2:2" x14ac:dyDescent="0.25">
      <c r="B351166" t="s">
        <v>3151</v>
      </c>
    </row>
    <row r="351167" spans="2:2" x14ac:dyDescent="0.25">
      <c r="B351167" t="s">
        <v>3153</v>
      </c>
    </row>
    <row r="351168" spans="2:2" x14ac:dyDescent="0.25">
      <c r="B351168" t="s">
        <v>3155</v>
      </c>
    </row>
    <row r="351169" spans="2:2" x14ac:dyDescent="0.25">
      <c r="B351169" t="s">
        <v>3157</v>
      </c>
    </row>
    <row r="351170" spans="2:2" x14ac:dyDescent="0.25">
      <c r="B351170" t="s">
        <v>3159</v>
      </c>
    </row>
    <row r="351171" spans="2:2" x14ac:dyDescent="0.25">
      <c r="B351171" t="s">
        <v>3161</v>
      </c>
    </row>
    <row r="351172" spans="2:2" x14ac:dyDescent="0.25">
      <c r="B351172" t="s">
        <v>3163</v>
      </c>
    </row>
    <row r="351173" spans="2:2" x14ac:dyDescent="0.25">
      <c r="B351173" t="s">
        <v>3165</v>
      </c>
    </row>
    <row r="351174" spans="2:2" x14ac:dyDescent="0.25">
      <c r="B351174" t="s">
        <v>3167</v>
      </c>
    </row>
    <row r="351175" spans="2:2" x14ac:dyDescent="0.25">
      <c r="B351175" t="s">
        <v>3169</v>
      </c>
    </row>
    <row r="351176" spans="2:2" x14ac:dyDescent="0.25">
      <c r="B351176" t="s">
        <v>3171</v>
      </c>
    </row>
    <row r="351177" spans="2:2" x14ac:dyDescent="0.25">
      <c r="B351177" t="s">
        <v>3173</v>
      </c>
    </row>
    <row r="351178" spans="2:2" x14ac:dyDescent="0.25">
      <c r="B351178" t="s">
        <v>3175</v>
      </c>
    </row>
    <row r="351179" spans="2:2" x14ac:dyDescent="0.25">
      <c r="B351179" t="s">
        <v>3177</v>
      </c>
    </row>
    <row r="351180" spans="2:2" x14ac:dyDescent="0.25">
      <c r="B351180" t="s">
        <v>3179</v>
      </c>
    </row>
    <row r="351181" spans="2:2" x14ac:dyDescent="0.25">
      <c r="B351181" t="s">
        <v>3181</v>
      </c>
    </row>
    <row r="351182" spans="2:2" x14ac:dyDescent="0.25">
      <c r="B351182" t="s">
        <v>3183</v>
      </c>
    </row>
    <row r="351183" spans="2:2" x14ac:dyDescent="0.25">
      <c r="B351183" t="s">
        <v>3185</v>
      </c>
    </row>
    <row r="351184" spans="2:2" x14ac:dyDescent="0.25">
      <c r="B351184" t="s">
        <v>3187</v>
      </c>
    </row>
    <row r="351185" spans="2:2" x14ac:dyDescent="0.25">
      <c r="B351185" t="s">
        <v>3189</v>
      </c>
    </row>
    <row r="351186" spans="2:2" x14ac:dyDescent="0.25">
      <c r="B351186" t="s">
        <v>3191</v>
      </c>
    </row>
    <row r="351187" spans="2:2" x14ac:dyDescent="0.25">
      <c r="B351187" t="s">
        <v>3193</v>
      </c>
    </row>
    <row r="351188" spans="2:2" x14ac:dyDescent="0.25">
      <c r="B351188" t="s">
        <v>3195</v>
      </c>
    </row>
    <row r="351189" spans="2:2" x14ac:dyDescent="0.25">
      <c r="B351189" t="s">
        <v>3197</v>
      </c>
    </row>
    <row r="351190" spans="2:2" x14ac:dyDescent="0.25">
      <c r="B351190" t="s">
        <v>3199</v>
      </c>
    </row>
    <row r="351191" spans="2:2" x14ac:dyDescent="0.25">
      <c r="B351191" t="s">
        <v>3201</v>
      </c>
    </row>
    <row r="351192" spans="2:2" x14ac:dyDescent="0.25">
      <c r="B351192" t="s">
        <v>3203</v>
      </c>
    </row>
    <row r="351193" spans="2:2" x14ac:dyDescent="0.25">
      <c r="B351193" t="s">
        <v>3205</v>
      </c>
    </row>
    <row r="351194" spans="2:2" x14ac:dyDescent="0.25">
      <c r="B351194" t="s">
        <v>3207</v>
      </c>
    </row>
    <row r="351195" spans="2:2" x14ac:dyDescent="0.25">
      <c r="B351195" t="s">
        <v>3209</v>
      </c>
    </row>
    <row r="351196" spans="2:2" x14ac:dyDescent="0.25">
      <c r="B351196" t="s">
        <v>3211</v>
      </c>
    </row>
    <row r="351197" spans="2:2" x14ac:dyDescent="0.25">
      <c r="B351197" t="s">
        <v>3213</v>
      </c>
    </row>
    <row r="351198" spans="2:2" x14ac:dyDescent="0.25">
      <c r="B351198" t="s">
        <v>3215</v>
      </c>
    </row>
    <row r="351199" spans="2:2" x14ac:dyDescent="0.25">
      <c r="B351199" t="s">
        <v>3217</v>
      </c>
    </row>
    <row r="351200" spans="2:2" x14ac:dyDescent="0.25">
      <c r="B351200" t="s">
        <v>3219</v>
      </c>
    </row>
    <row r="351201" spans="2:2" x14ac:dyDescent="0.25">
      <c r="B351201" t="s">
        <v>3221</v>
      </c>
    </row>
    <row r="351202" spans="2:2" x14ac:dyDescent="0.25">
      <c r="B351202" t="s">
        <v>3223</v>
      </c>
    </row>
    <row r="351203" spans="2:2" x14ac:dyDescent="0.25">
      <c r="B351203" t="s">
        <v>3225</v>
      </c>
    </row>
    <row r="351204" spans="2:2" x14ac:dyDescent="0.25">
      <c r="B351204" t="s">
        <v>3227</v>
      </c>
    </row>
    <row r="351205" spans="2:2" x14ac:dyDescent="0.25">
      <c r="B351205" t="s">
        <v>3229</v>
      </c>
    </row>
    <row r="351206" spans="2:2" x14ac:dyDescent="0.25">
      <c r="B351206" t="s">
        <v>3231</v>
      </c>
    </row>
    <row r="351207" spans="2:2" x14ac:dyDescent="0.25">
      <c r="B351207" t="s">
        <v>3233</v>
      </c>
    </row>
    <row r="351208" spans="2:2" x14ac:dyDescent="0.25">
      <c r="B351208" t="s">
        <v>3235</v>
      </c>
    </row>
    <row r="351209" spans="2:2" x14ac:dyDescent="0.25">
      <c r="B351209" t="s">
        <v>3237</v>
      </c>
    </row>
    <row r="351210" spans="2:2" x14ac:dyDescent="0.25">
      <c r="B351210" t="s">
        <v>3239</v>
      </c>
    </row>
    <row r="351211" spans="2:2" x14ac:dyDescent="0.25">
      <c r="B351211" t="s">
        <v>3241</v>
      </c>
    </row>
    <row r="351212" spans="2:2" x14ac:dyDescent="0.25">
      <c r="B351212" t="s">
        <v>3243</v>
      </c>
    </row>
    <row r="351213" spans="2:2" x14ac:dyDescent="0.25">
      <c r="B351213" t="s">
        <v>3245</v>
      </c>
    </row>
    <row r="351214" spans="2:2" x14ac:dyDescent="0.25">
      <c r="B351214" t="s">
        <v>3247</v>
      </c>
    </row>
    <row r="351215" spans="2:2" x14ac:dyDescent="0.25">
      <c r="B351215" t="s">
        <v>3249</v>
      </c>
    </row>
    <row r="351216" spans="2:2" x14ac:dyDescent="0.25">
      <c r="B351216" t="s">
        <v>3251</v>
      </c>
    </row>
    <row r="351217" spans="2:2" x14ac:dyDescent="0.25">
      <c r="B351217" t="s">
        <v>3253</v>
      </c>
    </row>
    <row r="351218" spans="2:2" x14ac:dyDescent="0.25">
      <c r="B351218" t="s">
        <v>3255</v>
      </c>
    </row>
    <row r="351219" spans="2:2" x14ac:dyDescent="0.25">
      <c r="B351219" t="s">
        <v>3257</v>
      </c>
    </row>
    <row r="351220" spans="2:2" x14ac:dyDescent="0.25">
      <c r="B351220" t="s">
        <v>3259</v>
      </c>
    </row>
    <row r="351221" spans="2:2" x14ac:dyDescent="0.25">
      <c r="B351221" t="s">
        <v>3261</v>
      </c>
    </row>
    <row r="351222" spans="2:2" x14ac:dyDescent="0.25">
      <c r="B351222" t="s">
        <v>3263</v>
      </c>
    </row>
    <row r="351223" spans="2:2" x14ac:dyDescent="0.25">
      <c r="B351223" t="s">
        <v>3265</v>
      </c>
    </row>
    <row r="351224" spans="2:2" x14ac:dyDescent="0.25">
      <c r="B351224" t="s">
        <v>3267</v>
      </c>
    </row>
    <row r="351225" spans="2:2" x14ac:dyDescent="0.25">
      <c r="B351225" t="s">
        <v>3269</v>
      </c>
    </row>
    <row r="351226" spans="2:2" x14ac:dyDescent="0.25">
      <c r="B351226" t="s">
        <v>3271</v>
      </c>
    </row>
    <row r="351227" spans="2:2" x14ac:dyDescent="0.25">
      <c r="B351227" t="s">
        <v>3273</v>
      </c>
    </row>
    <row r="351228" spans="2:2" x14ac:dyDescent="0.25">
      <c r="B351228" t="s">
        <v>3275</v>
      </c>
    </row>
    <row r="351229" spans="2:2" x14ac:dyDescent="0.25">
      <c r="B351229" t="s">
        <v>3277</v>
      </c>
    </row>
    <row r="351230" spans="2:2" x14ac:dyDescent="0.25">
      <c r="B351230" t="s">
        <v>3279</v>
      </c>
    </row>
    <row r="351231" spans="2:2" x14ac:dyDescent="0.25">
      <c r="B351231" t="s">
        <v>3281</v>
      </c>
    </row>
    <row r="351232" spans="2:2" x14ac:dyDescent="0.25">
      <c r="B351232" t="s">
        <v>3283</v>
      </c>
    </row>
    <row r="351233" spans="2:2" x14ac:dyDescent="0.25">
      <c r="B351233" t="s">
        <v>3285</v>
      </c>
    </row>
    <row r="351234" spans="2:2" x14ac:dyDescent="0.25">
      <c r="B351234" t="s">
        <v>3287</v>
      </c>
    </row>
    <row r="351235" spans="2:2" x14ac:dyDescent="0.25">
      <c r="B351235" t="s">
        <v>3289</v>
      </c>
    </row>
    <row r="351236" spans="2:2" x14ac:dyDescent="0.25">
      <c r="B351236" t="s">
        <v>3291</v>
      </c>
    </row>
    <row r="351237" spans="2:2" x14ac:dyDescent="0.25">
      <c r="B351237" t="s">
        <v>3293</v>
      </c>
    </row>
    <row r="351238" spans="2:2" x14ac:dyDescent="0.25">
      <c r="B351238" t="s">
        <v>3295</v>
      </c>
    </row>
    <row r="351239" spans="2:2" x14ac:dyDescent="0.25">
      <c r="B351239" t="s">
        <v>3297</v>
      </c>
    </row>
    <row r="351240" spans="2:2" x14ac:dyDescent="0.25">
      <c r="B351240" t="s">
        <v>3299</v>
      </c>
    </row>
    <row r="351241" spans="2:2" x14ac:dyDescent="0.25">
      <c r="B351241" t="s">
        <v>3301</v>
      </c>
    </row>
    <row r="351242" spans="2:2" x14ac:dyDescent="0.25">
      <c r="B351242" t="s">
        <v>3303</v>
      </c>
    </row>
    <row r="351243" spans="2:2" x14ac:dyDescent="0.25">
      <c r="B351243" t="s">
        <v>3305</v>
      </c>
    </row>
    <row r="351244" spans="2:2" x14ac:dyDescent="0.25">
      <c r="B351244" t="s">
        <v>3307</v>
      </c>
    </row>
    <row r="351245" spans="2:2" x14ac:dyDescent="0.25">
      <c r="B351245" t="s">
        <v>3309</v>
      </c>
    </row>
    <row r="351246" spans="2:2" x14ac:dyDescent="0.25">
      <c r="B351246" t="s">
        <v>3311</v>
      </c>
    </row>
    <row r="351247" spans="2:2" x14ac:dyDescent="0.25">
      <c r="B351247" t="s">
        <v>3313</v>
      </c>
    </row>
    <row r="351248" spans="2:2" x14ac:dyDescent="0.25">
      <c r="B351248" t="s">
        <v>3315</v>
      </c>
    </row>
    <row r="351249" spans="2:2" x14ac:dyDescent="0.25">
      <c r="B351249" t="s">
        <v>3317</v>
      </c>
    </row>
    <row r="351250" spans="2:2" x14ac:dyDescent="0.25">
      <c r="B351250" t="s">
        <v>3319</v>
      </c>
    </row>
    <row r="351251" spans="2:2" x14ac:dyDescent="0.25">
      <c r="B351251" t="s">
        <v>3321</v>
      </c>
    </row>
    <row r="351252" spans="2:2" x14ac:dyDescent="0.25">
      <c r="B351252" t="s">
        <v>3323</v>
      </c>
    </row>
    <row r="351253" spans="2:2" x14ac:dyDescent="0.25">
      <c r="B351253" t="s">
        <v>3325</v>
      </c>
    </row>
    <row r="351254" spans="2:2" x14ac:dyDescent="0.25">
      <c r="B351254" t="s">
        <v>3327</v>
      </c>
    </row>
    <row r="351255" spans="2:2" x14ac:dyDescent="0.25">
      <c r="B351255" t="s">
        <v>3329</v>
      </c>
    </row>
    <row r="351256" spans="2:2" x14ac:dyDescent="0.25">
      <c r="B351256" t="s">
        <v>3331</v>
      </c>
    </row>
    <row r="351257" spans="2:2" x14ac:dyDescent="0.25">
      <c r="B351257" t="s">
        <v>3333</v>
      </c>
    </row>
    <row r="351258" spans="2:2" x14ac:dyDescent="0.25">
      <c r="B351258" t="s">
        <v>3335</v>
      </c>
    </row>
    <row r="351259" spans="2:2" x14ac:dyDescent="0.25">
      <c r="B351259" t="s">
        <v>3337</v>
      </c>
    </row>
    <row r="351260" spans="2:2" x14ac:dyDescent="0.25">
      <c r="B351260" t="s">
        <v>3339</v>
      </c>
    </row>
    <row r="351261" spans="2:2" x14ac:dyDescent="0.25">
      <c r="B351261" t="s">
        <v>3341</v>
      </c>
    </row>
    <row r="351262" spans="2:2" x14ac:dyDescent="0.25">
      <c r="B351262" t="s">
        <v>4535</v>
      </c>
    </row>
    <row r="351263" spans="2:2" x14ac:dyDescent="0.25">
      <c r="B351263" t="s">
        <v>3345</v>
      </c>
    </row>
    <row r="351264" spans="2:2" x14ac:dyDescent="0.25">
      <c r="B351264" t="s">
        <v>3347</v>
      </c>
    </row>
    <row r="351265" spans="2:2" x14ac:dyDescent="0.25">
      <c r="B351265" t="s">
        <v>3349</v>
      </c>
    </row>
    <row r="351266" spans="2:2" x14ac:dyDescent="0.25">
      <c r="B351266" t="s">
        <v>3351</v>
      </c>
    </row>
    <row r="351267" spans="2:2" x14ac:dyDescent="0.25">
      <c r="B351267" t="s">
        <v>3353</v>
      </c>
    </row>
    <row r="351268" spans="2:2" x14ac:dyDescent="0.25">
      <c r="B351268" t="s">
        <v>3355</v>
      </c>
    </row>
    <row r="351269" spans="2:2" x14ac:dyDescent="0.25">
      <c r="B351269" t="s">
        <v>3357</v>
      </c>
    </row>
    <row r="351270" spans="2:2" x14ac:dyDescent="0.25">
      <c r="B351270" t="s">
        <v>3359</v>
      </c>
    </row>
    <row r="351271" spans="2:2" x14ac:dyDescent="0.25">
      <c r="B351271" t="s">
        <v>3361</v>
      </c>
    </row>
    <row r="351272" spans="2:2" x14ac:dyDescent="0.25">
      <c r="B351272" t="s">
        <v>3363</v>
      </c>
    </row>
    <row r="351273" spans="2:2" x14ac:dyDescent="0.25">
      <c r="B351273" t="s">
        <v>3365</v>
      </c>
    </row>
    <row r="351274" spans="2:2" x14ac:dyDescent="0.25">
      <c r="B351274" t="s">
        <v>3367</v>
      </c>
    </row>
    <row r="351275" spans="2:2" x14ac:dyDescent="0.25">
      <c r="B351275" t="s">
        <v>3369</v>
      </c>
    </row>
    <row r="351276" spans="2:2" x14ac:dyDescent="0.25">
      <c r="B351276" t="s">
        <v>3371</v>
      </c>
    </row>
    <row r="351277" spans="2:2" x14ac:dyDescent="0.25">
      <c r="B351277" t="s">
        <v>3373</v>
      </c>
    </row>
    <row r="351278" spans="2:2" x14ac:dyDescent="0.25">
      <c r="B351278" t="s">
        <v>3375</v>
      </c>
    </row>
    <row r="351279" spans="2:2" x14ac:dyDescent="0.25">
      <c r="B351279" t="s">
        <v>3377</v>
      </c>
    </row>
    <row r="351280" spans="2:2" x14ac:dyDescent="0.25">
      <c r="B351280" t="s">
        <v>3379</v>
      </c>
    </row>
    <row r="351281" spans="2:2" x14ac:dyDescent="0.25">
      <c r="B351281" t="s">
        <v>3381</v>
      </c>
    </row>
    <row r="351282" spans="2:2" x14ac:dyDescent="0.25">
      <c r="B351282" t="s">
        <v>3383</v>
      </c>
    </row>
    <row r="351283" spans="2:2" x14ac:dyDescent="0.25">
      <c r="B351283" t="s">
        <v>3385</v>
      </c>
    </row>
    <row r="351284" spans="2:2" x14ac:dyDescent="0.25">
      <c r="B351284" t="s">
        <v>3387</v>
      </c>
    </row>
    <row r="351285" spans="2:2" x14ac:dyDescent="0.25">
      <c r="B351285" t="s">
        <v>3389</v>
      </c>
    </row>
    <row r="351286" spans="2:2" x14ac:dyDescent="0.25">
      <c r="B351286" t="s">
        <v>3391</v>
      </c>
    </row>
    <row r="351287" spans="2:2" x14ac:dyDescent="0.25">
      <c r="B351287" t="s">
        <v>3393</v>
      </c>
    </row>
    <row r="351288" spans="2:2" x14ac:dyDescent="0.25">
      <c r="B351288" t="s">
        <v>3395</v>
      </c>
    </row>
    <row r="351289" spans="2:2" x14ac:dyDescent="0.25">
      <c r="B351289" t="s">
        <v>3397</v>
      </c>
    </row>
    <row r="351290" spans="2:2" x14ac:dyDescent="0.25">
      <c r="B351290" t="s">
        <v>3399</v>
      </c>
    </row>
    <row r="351291" spans="2:2" x14ac:dyDescent="0.25">
      <c r="B351291" t="s">
        <v>3401</v>
      </c>
    </row>
    <row r="351292" spans="2:2" x14ac:dyDescent="0.25">
      <c r="B351292" t="s">
        <v>3403</v>
      </c>
    </row>
    <row r="351293" spans="2:2" x14ac:dyDescent="0.25">
      <c r="B351293" t="s">
        <v>3405</v>
      </c>
    </row>
    <row r="351294" spans="2:2" x14ac:dyDescent="0.25">
      <c r="B351294" t="s">
        <v>3407</v>
      </c>
    </row>
    <row r="351295" spans="2:2" x14ac:dyDescent="0.25">
      <c r="B351295" t="s">
        <v>3409</v>
      </c>
    </row>
    <row r="351296" spans="2:2" x14ac:dyDescent="0.25">
      <c r="B351296" t="s">
        <v>3411</v>
      </c>
    </row>
    <row r="351297" spans="2:2" x14ac:dyDescent="0.25">
      <c r="B351297" t="s">
        <v>3413</v>
      </c>
    </row>
    <row r="351298" spans="2:2" x14ac:dyDescent="0.25">
      <c r="B351298" t="s">
        <v>3415</v>
      </c>
    </row>
    <row r="351299" spans="2:2" x14ac:dyDescent="0.25">
      <c r="B351299" t="s">
        <v>3417</v>
      </c>
    </row>
    <row r="351300" spans="2:2" x14ac:dyDescent="0.25">
      <c r="B351300" t="s">
        <v>3419</v>
      </c>
    </row>
    <row r="351301" spans="2:2" x14ac:dyDescent="0.25">
      <c r="B351301" t="s">
        <v>3421</v>
      </c>
    </row>
    <row r="351302" spans="2:2" x14ac:dyDescent="0.25">
      <c r="B351302" t="s">
        <v>3423</v>
      </c>
    </row>
    <row r="351303" spans="2:2" x14ac:dyDescent="0.25">
      <c r="B351303" t="s">
        <v>3425</v>
      </c>
    </row>
    <row r="351304" spans="2:2" x14ac:dyDescent="0.25">
      <c r="B351304" t="s">
        <v>3427</v>
      </c>
    </row>
    <row r="351305" spans="2:2" x14ac:dyDescent="0.25">
      <c r="B351305" t="s">
        <v>3429</v>
      </c>
    </row>
    <row r="351306" spans="2:2" x14ac:dyDescent="0.25">
      <c r="B351306" t="s">
        <v>3431</v>
      </c>
    </row>
    <row r="351307" spans="2:2" x14ac:dyDescent="0.25">
      <c r="B351307" t="s">
        <v>4536</v>
      </c>
    </row>
    <row r="351308" spans="2:2" x14ac:dyDescent="0.25">
      <c r="B351308" t="s">
        <v>3435</v>
      </c>
    </row>
    <row r="351309" spans="2:2" x14ac:dyDescent="0.25">
      <c r="B351309" t="s">
        <v>3437</v>
      </c>
    </row>
    <row r="351310" spans="2:2" x14ac:dyDescent="0.25">
      <c r="B351310" t="s">
        <v>3439</v>
      </c>
    </row>
    <row r="351311" spans="2:2" x14ac:dyDescent="0.25">
      <c r="B351311" t="s">
        <v>3441</v>
      </c>
    </row>
    <row r="351312" spans="2:2" x14ac:dyDescent="0.25">
      <c r="B351312" t="s">
        <v>3443</v>
      </c>
    </row>
    <row r="351313" spans="2:2" x14ac:dyDescent="0.25">
      <c r="B351313" t="s">
        <v>3445</v>
      </c>
    </row>
    <row r="351314" spans="2:2" x14ac:dyDescent="0.25">
      <c r="B351314" t="s">
        <v>3447</v>
      </c>
    </row>
    <row r="351315" spans="2:2" x14ac:dyDescent="0.25">
      <c r="B351315" t="s">
        <v>3449</v>
      </c>
    </row>
    <row r="351316" spans="2:2" x14ac:dyDescent="0.25">
      <c r="B351316" t="s">
        <v>3451</v>
      </c>
    </row>
    <row r="351317" spans="2:2" x14ac:dyDescent="0.25">
      <c r="B351317" t="s">
        <v>3453</v>
      </c>
    </row>
    <row r="351318" spans="2:2" x14ac:dyDescent="0.25">
      <c r="B351318" t="s">
        <v>3455</v>
      </c>
    </row>
    <row r="351319" spans="2:2" x14ac:dyDescent="0.25">
      <c r="B351319" t="s">
        <v>3457</v>
      </c>
    </row>
    <row r="351320" spans="2:2" x14ac:dyDescent="0.25">
      <c r="B351320" t="s">
        <v>3459</v>
      </c>
    </row>
    <row r="351321" spans="2:2" x14ac:dyDescent="0.25">
      <c r="B351321" t="s">
        <v>3461</v>
      </c>
    </row>
    <row r="351322" spans="2:2" x14ac:dyDescent="0.25">
      <c r="B351322" t="s">
        <v>3463</v>
      </c>
    </row>
    <row r="351323" spans="2:2" x14ac:dyDescent="0.25">
      <c r="B351323" t="s">
        <v>3465</v>
      </c>
    </row>
    <row r="351324" spans="2:2" x14ac:dyDescent="0.25">
      <c r="B351324" t="s">
        <v>3467</v>
      </c>
    </row>
    <row r="351325" spans="2:2" x14ac:dyDescent="0.25">
      <c r="B351325" t="s">
        <v>3469</v>
      </c>
    </row>
    <row r="351326" spans="2:2" x14ac:dyDescent="0.25">
      <c r="B351326" t="s">
        <v>3471</v>
      </c>
    </row>
    <row r="351327" spans="2:2" x14ac:dyDescent="0.25">
      <c r="B351327" t="s">
        <v>3473</v>
      </c>
    </row>
    <row r="351328" spans="2:2" x14ac:dyDescent="0.25">
      <c r="B351328" t="s">
        <v>3475</v>
      </c>
    </row>
    <row r="351329" spans="2:2" x14ac:dyDescent="0.25">
      <c r="B351329" t="s">
        <v>3477</v>
      </c>
    </row>
    <row r="351330" spans="2:2" x14ac:dyDescent="0.25">
      <c r="B351330" t="s">
        <v>3479</v>
      </c>
    </row>
    <row r="351331" spans="2:2" x14ac:dyDescent="0.25">
      <c r="B351331" t="s">
        <v>3481</v>
      </c>
    </row>
    <row r="351332" spans="2:2" x14ac:dyDescent="0.25">
      <c r="B351332" t="s">
        <v>3483</v>
      </c>
    </row>
    <row r="351333" spans="2:2" x14ac:dyDescent="0.25">
      <c r="B351333" t="s">
        <v>3485</v>
      </c>
    </row>
    <row r="351334" spans="2:2" x14ac:dyDescent="0.25">
      <c r="B351334" t="s">
        <v>3487</v>
      </c>
    </row>
    <row r="351335" spans="2:2" x14ac:dyDescent="0.25">
      <c r="B351335" t="s">
        <v>3489</v>
      </c>
    </row>
    <row r="351336" spans="2:2" x14ac:dyDescent="0.25">
      <c r="B351336" t="s">
        <v>3491</v>
      </c>
    </row>
    <row r="351337" spans="2:2" x14ac:dyDescent="0.25">
      <c r="B351337" t="s">
        <v>3493</v>
      </c>
    </row>
    <row r="351338" spans="2:2" x14ac:dyDescent="0.25">
      <c r="B351338" t="s">
        <v>3495</v>
      </c>
    </row>
    <row r="351339" spans="2:2" x14ac:dyDescent="0.25">
      <c r="B351339" t="s">
        <v>3497</v>
      </c>
    </row>
    <row r="351340" spans="2:2" x14ac:dyDescent="0.25">
      <c r="B351340" t="s">
        <v>3499</v>
      </c>
    </row>
    <row r="351341" spans="2:2" x14ac:dyDescent="0.25">
      <c r="B351341" t="s">
        <v>3501</v>
      </c>
    </row>
    <row r="351342" spans="2:2" x14ac:dyDescent="0.25">
      <c r="B351342" t="s">
        <v>3503</v>
      </c>
    </row>
    <row r="351343" spans="2:2" x14ac:dyDescent="0.25">
      <c r="B351343" t="s">
        <v>3505</v>
      </c>
    </row>
    <row r="351344" spans="2:2" x14ac:dyDescent="0.25">
      <c r="B351344" t="s">
        <v>3507</v>
      </c>
    </row>
    <row r="351345" spans="2:2" x14ac:dyDescent="0.25">
      <c r="B351345" t="s">
        <v>3509</v>
      </c>
    </row>
    <row r="351346" spans="2:2" x14ac:dyDescent="0.25">
      <c r="B351346" t="s">
        <v>3511</v>
      </c>
    </row>
    <row r="351347" spans="2:2" x14ac:dyDescent="0.25">
      <c r="B351347" t="s">
        <v>3513</v>
      </c>
    </row>
    <row r="351348" spans="2:2" x14ac:dyDescent="0.25">
      <c r="B351348" t="s">
        <v>3515</v>
      </c>
    </row>
    <row r="351349" spans="2:2" x14ac:dyDescent="0.25">
      <c r="B351349" t="s">
        <v>3517</v>
      </c>
    </row>
    <row r="351350" spans="2:2" x14ac:dyDescent="0.25">
      <c r="B351350" t="s">
        <v>3519</v>
      </c>
    </row>
    <row r="351351" spans="2:2" x14ac:dyDescent="0.25">
      <c r="B351351" t="s">
        <v>3521</v>
      </c>
    </row>
    <row r="351352" spans="2:2" x14ac:dyDescent="0.25">
      <c r="B351352" t="s">
        <v>3523</v>
      </c>
    </row>
    <row r="351353" spans="2:2" x14ac:dyDescent="0.25">
      <c r="B351353" t="s">
        <v>3525</v>
      </c>
    </row>
    <row r="351354" spans="2:2" x14ac:dyDescent="0.25">
      <c r="B351354" t="s">
        <v>3527</v>
      </c>
    </row>
    <row r="351355" spans="2:2" x14ac:dyDescent="0.25">
      <c r="B351355" t="s">
        <v>3529</v>
      </c>
    </row>
    <row r="351356" spans="2:2" x14ac:dyDescent="0.25">
      <c r="B351356" t="s">
        <v>3531</v>
      </c>
    </row>
    <row r="351357" spans="2:2" x14ac:dyDescent="0.25">
      <c r="B351357" t="s">
        <v>3533</v>
      </c>
    </row>
    <row r="351358" spans="2:2" x14ac:dyDescent="0.25">
      <c r="B351358" t="s">
        <v>3535</v>
      </c>
    </row>
    <row r="351359" spans="2:2" x14ac:dyDescent="0.25">
      <c r="B351359" t="s">
        <v>3537</v>
      </c>
    </row>
    <row r="351360" spans="2:2" x14ac:dyDescent="0.25">
      <c r="B351360" t="s">
        <v>3539</v>
      </c>
    </row>
    <row r="351361" spans="2:2" x14ac:dyDescent="0.25">
      <c r="B351361" t="s">
        <v>3541</v>
      </c>
    </row>
    <row r="351362" spans="2:2" x14ac:dyDescent="0.25">
      <c r="B351362" t="s">
        <v>3543</v>
      </c>
    </row>
    <row r="351363" spans="2:2" x14ac:dyDescent="0.25">
      <c r="B351363" t="s">
        <v>3545</v>
      </c>
    </row>
    <row r="351364" spans="2:2" x14ac:dyDescent="0.25">
      <c r="B351364" t="s">
        <v>3547</v>
      </c>
    </row>
    <row r="351365" spans="2:2" x14ac:dyDescent="0.25">
      <c r="B351365" t="s">
        <v>3549</v>
      </c>
    </row>
    <row r="351366" spans="2:2" x14ac:dyDescent="0.25">
      <c r="B351366" t="s">
        <v>3551</v>
      </c>
    </row>
    <row r="351367" spans="2:2" x14ac:dyDescent="0.25">
      <c r="B351367" t="s">
        <v>3553</v>
      </c>
    </row>
    <row r="351368" spans="2:2" x14ac:dyDescent="0.25">
      <c r="B351368" t="s">
        <v>3555</v>
      </c>
    </row>
    <row r="351369" spans="2:2" x14ac:dyDescent="0.25">
      <c r="B351369" t="s">
        <v>3557</v>
      </c>
    </row>
    <row r="351370" spans="2:2" x14ac:dyDescent="0.25">
      <c r="B351370" t="s">
        <v>3559</v>
      </c>
    </row>
    <row r="351371" spans="2:2" x14ac:dyDescent="0.25">
      <c r="B351371" t="s">
        <v>3561</v>
      </c>
    </row>
    <row r="351372" spans="2:2" x14ac:dyDescent="0.25">
      <c r="B351372" t="s">
        <v>3563</v>
      </c>
    </row>
    <row r="351373" spans="2:2" x14ac:dyDescent="0.25">
      <c r="B351373" t="s">
        <v>3565</v>
      </c>
    </row>
    <row r="351374" spans="2:2" x14ac:dyDescent="0.25">
      <c r="B351374" t="s">
        <v>3567</v>
      </c>
    </row>
    <row r="351375" spans="2:2" x14ac:dyDescent="0.25">
      <c r="B351375" t="s">
        <v>3569</v>
      </c>
    </row>
    <row r="351376" spans="2:2" x14ac:dyDescent="0.25">
      <c r="B351376" t="s">
        <v>3571</v>
      </c>
    </row>
    <row r="351377" spans="2:2" x14ac:dyDescent="0.25">
      <c r="B351377" t="s">
        <v>3573</v>
      </c>
    </row>
    <row r="351378" spans="2:2" x14ac:dyDescent="0.25">
      <c r="B351378" t="s">
        <v>3575</v>
      </c>
    </row>
    <row r="351379" spans="2:2" x14ac:dyDescent="0.25">
      <c r="B351379" t="s">
        <v>3577</v>
      </c>
    </row>
    <row r="351380" spans="2:2" x14ac:dyDescent="0.25">
      <c r="B351380" t="s">
        <v>3579</v>
      </c>
    </row>
    <row r="351381" spans="2:2" x14ac:dyDescent="0.25">
      <c r="B351381" t="s">
        <v>3581</v>
      </c>
    </row>
    <row r="351382" spans="2:2" x14ac:dyDescent="0.25">
      <c r="B351382" t="s">
        <v>3583</v>
      </c>
    </row>
    <row r="351383" spans="2:2" x14ac:dyDescent="0.25">
      <c r="B351383" t="s">
        <v>3585</v>
      </c>
    </row>
    <row r="351384" spans="2:2" x14ac:dyDescent="0.25">
      <c r="B351384" t="s">
        <v>3587</v>
      </c>
    </row>
    <row r="351385" spans="2:2" x14ac:dyDescent="0.25">
      <c r="B351385" t="s">
        <v>3589</v>
      </c>
    </row>
    <row r="351386" spans="2:2" x14ac:dyDescent="0.25">
      <c r="B351386" t="s">
        <v>3591</v>
      </c>
    </row>
    <row r="351387" spans="2:2" x14ac:dyDescent="0.25">
      <c r="B351387" t="s">
        <v>3593</v>
      </c>
    </row>
    <row r="351388" spans="2:2" x14ac:dyDescent="0.25">
      <c r="B351388" t="s">
        <v>3595</v>
      </c>
    </row>
    <row r="351389" spans="2:2" x14ac:dyDescent="0.25">
      <c r="B351389" t="s">
        <v>3597</v>
      </c>
    </row>
    <row r="351390" spans="2:2" x14ac:dyDescent="0.25">
      <c r="B351390" t="s">
        <v>3599</v>
      </c>
    </row>
    <row r="351391" spans="2:2" x14ac:dyDescent="0.25">
      <c r="B351391" t="s">
        <v>3601</v>
      </c>
    </row>
    <row r="351392" spans="2:2" x14ac:dyDescent="0.25">
      <c r="B351392" t="s">
        <v>3603</v>
      </c>
    </row>
    <row r="351393" spans="2:2" x14ac:dyDescent="0.25">
      <c r="B351393" t="s">
        <v>3605</v>
      </c>
    </row>
    <row r="351394" spans="2:2" x14ac:dyDescent="0.25">
      <c r="B351394" t="s">
        <v>3607</v>
      </c>
    </row>
    <row r="351395" spans="2:2" x14ac:dyDescent="0.25">
      <c r="B351395" t="s">
        <v>3609</v>
      </c>
    </row>
    <row r="351396" spans="2:2" x14ac:dyDescent="0.25">
      <c r="B351396" t="s">
        <v>3611</v>
      </c>
    </row>
    <row r="351397" spans="2:2" x14ac:dyDescent="0.25">
      <c r="B351397" t="s">
        <v>3613</v>
      </c>
    </row>
    <row r="351398" spans="2:2" x14ac:dyDescent="0.25">
      <c r="B351398" t="s">
        <v>3615</v>
      </c>
    </row>
    <row r="351399" spans="2:2" x14ac:dyDescent="0.25">
      <c r="B351399" t="s">
        <v>3617</v>
      </c>
    </row>
    <row r="351400" spans="2:2" x14ac:dyDescent="0.25">
      <c r="B351400" t="s">
        <v>3619</v>
      </c>
    </row>
    <row r="351401" spans="2:2" x14ac:dyDescent="0.25">
      <c r="B351401" t="s">
        <v>3621</v>
      </c>
    </row>
    <row r="351402" spans="2:2" x14ac:dyDescent="0.25">
      <c r="B351402" t="s">
        <v>3623</v>
      </c>
    </row>
    <row r="351403" spans="2:2" x14ac:dyDescent="0.25">
      <c r="B351403" t="s">
        <v>3625</v>
      </c>
    </row>
    <row r="351404" spans="2:2" x14ac:dyDescent="0.25">
      <c r="B351404" t="s">
        <v>3627</v>
      </c>
    </row>
    <row r="351405" spans="2:2" x14ac:dyDescent="0.25">
      <c r="B351405" t="s">
        <v>3629</v>
      </c>
    </row>
    <row r="351406" spans="2:2" x14ac:dyDescent="0.25">
      <c r="B351406" t="s">
        <v>3631</v>
      </c>
    </row>
    <row r="351407" spans="2:2" x14ac:dyDescent="0.25">
      <c r="B351407" t="s">
        <v>3633</v>
      </c>
    </row>
    <row r="351408" spans="2:2" x14ac:dyDescent="0.25">
      <c r="B351408" t="s">
        <v>3635</v>
      </c>
    </row>
    <row r="351409" spans="2:2" x14ac:dyDescent="0.25">
      <c r="B351409" t="s">
        <v>3637</v>
      </c>
    </row>
    <row r="351410" spans="2:2" x14ac:dyDescent="0.25">
      <c r="B351410" t="s">
        <v>3639</v>
      </c>
    </row>
    <row r="351411" spans="2:2" x14ac:dyDescent="0.25">
      <c r="B351411" t="s">
        <v>3641</v>
      </c>
    </row>
    <row r="351412" spans="2:2" x14ac:dyDescent="0.25">
      <c r="B351412" t="s">
        <v>3643</v>
      </c>
    </row>
    <row r="351413" spans="2:2" x14ac:dyDescent="0.25">
      <c r="B351413" t="s">
        <v>3645</v>
      </c>
    </row>
    <row r="351414" spans="2:2" x14ac:dyDescent="0.25">
      <c r="B351414" t="s">
        <v>3647</v>
      </c>
    </row>
    <row r="351415" spans="2:2" x14ac:dyDescent="0.25">
      <c r="B351415" t="s">
        <v>3649</v>
      </c>
    </row>
    <row r="351416" spans="2:2" x14ac:dyDescent="0.25">
      <c r="B351416" t="s">
        <v>3651</v>
      </c>
    </row>
    <row r="351417" spans="2:2" x14ac:dyDescent="0.25">
      <c r="B351417" t="s">
        <v>3653</v>
      </c>
    </row>
    <row r="351418" spans="2:2" x14ac:dyDescent="0.25">
      <c r="B351418" t="s">
        <v>3655</v>
      </c>
    </row>
    <row r="351419" spans="2:2" x14ac:dyDescent="0.25">
      <c r="B351419" t="s">
        <v>3657</v>
      </c>
    </row>
    <row r="351420" spans="2:2" x14ac:dyDescent="0.25">
      <c r="B351420" t="s">
        <v>3659</v>
      </c>
    </row>
    <row r="351421" spans="2:2" x14ac:dyDescent="0.25">
      <c r="B351421" t="s">
        <v>3661</v>
      </c>
    </row>
    <row r="351422" spans="2:2" x14ac:dyDescent="0.25">
      <c r="B351422" t="s">
        <v>3663</v>
      </c>
    </row>
    <row r="351423" spans="2:2" x14ac:dyDescent="0.25">
      <c r="B351423" t="s">
        <v>3665</v>
      </c>
    </row>
    <row r="351424" spans="2:2" x14ac:dyDescent="0.25">
      <c r="B351424" t="s">
        <v>3667</v>
      </c>
    </row>
    <row r="351425" spans="2:2" x14ac:dyDescent="0.25">
      <c r="B351425" t="s">
        <v>3669</v>
      </c>
    </row>
    <row r="351426" spans="2:2" x14ac:dyDescent="0.25">
      <c r="B351426" t="s">
        <v>3671</v>
      </c>
    </row>
    <row r="351427" spans="2:2" x14ac:dyDescent="0.25">
      <c r="B351427" t="s">
        <v>3673</v>
      </c>
    </row>
    <row r="351428" spans="2:2" x14ac:dyDescent="0.25">
      <c r="B351428" t="s">
        <v>3675</v>
      </c>
    </row>
    <row r="351429" spans="2:2" x14ac:dyDescent="0.25">
      <c r="B351429" t="s">
        <v>3677</v>
      </c>
    </row>
    <row r="351430" spans="2:2" x14ac:dyDescent="0.25">
      <c r="B351430" t="s">
        <v>3679</v>
      </c>
    </row>
    <row r="351431" spans="2:2" x14ac:dyDescent="0.25">
      <c r="B351431" t="s">
        <v>3681</v>
      </c>
    </row>
    <row r="351432" spans="2:2" x14ac:dyDescent="0.25">
      <c r="B351432" t="s">
        <v>3683</v>
      </c>
    </row>
    <row r="351433" spans="2:2" x14ac:dyDescent="0.25">
      <c r="B351433" t="s">
        <v>3685</v>
      </c>
    </row>
    <row r="351434" spans="2:2" x14ac:dyDescent="0.25">
      <c r="B351434" t="s">
        <v>3687</v>
      </c>
    </row>
    <row r="351435" spans="2:2" x14ac:dyDescent="0.25">
      <c r="B351435" t="s">
        <v>3689</v>
      </c>
    </row>
    <row r="351436" spans="2:2" x14ac:dyDescent="0.25">
      <c r="B351436" t="s">
        <v>3691</v>
      </c>
    </row>
    <row r="351437" spans="2:2" x14ac:dyDescent="0.25">
      <c r="B351437" t="s">
        <v>3693</v>
      </c>
    </row>
    <row r="351438" spans="2:2" x14ac:dyDescent="0.25">
      <c r="B351438" t="s">
        <v>3695</v>
      </c>
    </row>
    <row r="351439" spans="2:2" x14ac:dyDescent="0.25">
      <c r="B351439" t="s">
        <v>3697</v>
      </c>
    </row>
    <row r="351440" spans="2:2" x14ac:dyDescent="0.25">
      <c r="B351440" t="s">
        <v>3699</v>
      </c>
    </row>
    <row r="351441" spans="2:2" x14ac:dyDescent="0.25">
      <c r="B351441" t="s">
        <v>3701</v>
      </c>
    </row>
    <row r="351442" spans="2:2" x14ac:dyDescent="0.25">
      <c r="B351442" t="s">
        <v>3703</v>
      </c>
    </row>
    <row r="351443" spans="2:2" x14ac:dyDescent="0.25">
      <c r="B351443" t="s">
        <v>3705</v>
      </c>
    </row>
    <row r="351444" spans="2:2" x14ac:dyDescent="0.25">
      <c r="B351444" t="s">
        <v>3707</v>
      </c>
    </row>
    <row r="351445" spans="2:2" x14ac:dyDescent="0.25">
      <c r="B351445" t="s">
        <v>3709</v>
      </c>
    </row>
    <row r="351446" spans="2:2" x14ac:dyDescent="0.25">
      <c r="B351446" t="s">
        <v>3711</v>
      </c>
    </row>
    <row r="351447" spans="2:2" x14ac:dyDescent="0.25">
      <c r="B351447" t="s">
        <v>3713</v>
      </c>
    </row>
    <row r="351448" spans="2:2" x14ac:dyDescent="0.25">
      <c r="B351448" t="s">
        <v>3715</v>
      </c>
    </row>
    <row r="351449" spans="2:2" x14ac:dyDescent="0.25">
      <c r="B351449" t="s">
        <v>3717</v>
      </c>
    </row>
    <row r="351450" spans="2:2" x14ac:dyDescent="0.25">
      <c r="B351450" t="s">
        <v>3719</v>
      </c>
    </row>
    <row r="351451" spans="2:2" x14ac:dyDescent="0.25">
      <c r="B351451" t="s">
        <v>3721</v>
      </c>
    </row>
    <row r="351452" spans="2:2" x14ac:dyDescent="0.25">
      <c r="B351452" t="s">
        <v>3723</v>
      </c>
    </row>
    <row r="351453" spans="2:2" x14ac:dyDescent="0.25">
      <c r="B351453" t="s">
        <v>3725</v>
      </c>
    </row>
    <row r="351454" spans="2:2" x14ac:dyDescent="0.25">
      <c r="B351454" t="s">
        <v>3727</v>
      </c>
    </row>
    <row r="351455" spans="2:2" x14ac:dyDescent="0.25">
      <c r="B351455" t="s">
        <v>3729</v>
      </c>
    </row>
    <row r="351456" spans="2:2" x14ac:dyDescent="0.25">
      <c r="B351456" t="s">
        <v>3731</v>
      </c>
    </row>
    <row r="351457" spans="2:2" x14ac:dyDescent="0.25">
      <c r="B351457" t="s">
        <v>3733</v>
      </c>
    </row>
    <row r="351458" spans="2:2" x14ac:dyDescent="0.25">
      <c r="B351458" t="s">
        <v>3735</v>
      </c>
    </row>
    <row r="351459" spans="2:2" x14ac:dyDescent="0.25">
      <c r="B351459" t="s">
        <v>3737</v>
      </c>
    </row>
    <row r="351460" spans="2:2" x14ac:dyDescent="0.25">
      <c r="B351460" t="s">
        <v>3739</v>
      </c>
    </row>
    <row r="351461" spans="2:2" x14ac:dyDescent="0.25">
      <c r="B351461" t="s">
        <v>3741</v>
      </c>
    </row>
    <row r="351462" spans="2:2" x14ac:dyDescent="0.25">
      <c r="B351462" t="s">
        <v>3743</v>
      </c>
    </row>
    <row r="351463" spans="2:2" x14ac:dyDescent="0.25">
      <c r="B351463" t="s">
        <v>3745</v>
      </c>
    </row>
    <row r="351464" spans="2:2" x14ac:dyDescent="0.25">
      <c r="B351464" t="s">
        <v>3747</v>
      </c>
    </row>
    <row r="351465" spans="2:2" x14ac:dyDescent="0.25">
      <c r="B351465" t="s">
        <v>3749</v>
      </c>
    </row>
    <row r="351466" spans="2:2" x14ac:dyDescent="0.25">
      <c r="B351466" t="s">
        <v>3751</v>
      </c>
    </row>
    <row r="351467" spans="2:2" x14ac:dyDescent="0.25">
      <c r="B351467" t="s">
        <v>3753</v>
      </c>
    </row>
    <row r="351468" spans="2:2" x14ac:dyDescent="0.25">
      <c r="B351468" t="s">
        <v>3755</v>
      </c>
    </row>
    <row r="351469" spans="2:2" x14ac:dyDescent="0.25">
      <c r="B351469" t="s">
        <v>3757</v>
      </c>
    </row>
    <row r="351470" spans="2:2" x14ac:dyDescent="0.25">
      <c r="B351470" t="s">
        <v>3759</v>
      </c>
    </row>
    <row r="351471" spans="2:2" x14ac:dyDescent="0.25">
      <c r="B351471" t="s">
        <v>3761</v>
      </c>
    </row>
    <row r="351472" spans="2:2" x14ac:dyDescent="0.25">
      <c r="B351472" t="s">
        <v>4537</v>
      </c>
    </row>
    <row r="351473" spans="2:2" x14ac:dyDescent="0.25">
      <c r="B351473" t="s">
        <v>3765</v>
      </c>
    </row>
    <row r="351474" spans="2:2" x14ac:dyDescent="0.25">
      <c r="B351474" t="s">
        <v>3767</v>
      </c>
    </row>
    <row r="351475" spans="2:2" x14ac:dyDescent="0.25">
      <c r="B351475" t="s">
        <v>3769</v>
      </c>
    </row>
    <row r="351476" spans="2:2" x14ac:dyDescent="0.25">
      <c r="B351476" t="s">
        <v>3771</v>
      </c>
    </row>
    <row r="351477" spans="2:2" x14ac:dyDescent="0.25">
      <c r="B351477" t="s">
        <v>3773</v>
      </c>
    </row>
    <row r="351478" spans="2:2" x14ac:dyDescent="0.25">
      <c r="B351478" t="s">
        <v>3775</v>
      </c>
    </row>
    <row r="351479" spans="2:2" x14ac:dyDescent="0.25">
      <c r="B351479" t="s">
        <v>3777</v>
      </c>
    </row>
    <row r="351480" spans="2:2" x14ac:dyDescent="0.25">
      <c r="B351480" t="s">
        <v>3779</v>
      </c>
    </row>
    <row r="351481" spans="2:2" x14ac:dyDescent="0.25">
      <c r="B351481" t="s">
        <v>3781</v>
      </c>
    </row>
    <row r="351482" spans="2:2" x14ac:dyDescent="0.25">
      <c r="B351482" t="s">
        <v>3783</v>
      </c>
    </row>
    <row r="351483" spans="2:2" x14ac:dyDescent="0.25">
      <c r="B351483" t="s">
        <v>3785</v>
      </c>
    </row>
    <row r="351484" spans="2:2" x14ac:dyDescent="0.25">
      <c r="B351484" t="s">
        <v>3787</v>
      </c>
    </row>
    <row r="351485" spans="2:2" x14ac:dyDescent="0.25">
      <c r="B351485" t="s">
        <v>3789</v>
      </c>
    </row>
    <row r="351486" spans="2:2" x14ac:dyDescent="0.25">
      <c r="B351486" t="s">
        <v>3791</v>
      </c>
    </row>
    <row r="351487" spans="2:2" x14ac:dyDescent="0.25">
      <c r="B351487" t="s">
        <v>3793</v>
      </c>
    </row>
    <row r="351488" spans="2:2" x14ac:dyDescent="0.25">
      <c r="B351488" t="s">
        <v>3795</v>
      </c>
    </row>
    <row r="351489" spans="2:2" x14ac:dyDescent="0.25">
      <c r="B351489" t="s">
        <v>3797</v>
      </c>
    </row>
    <row r="351490" spans="2:2" x14ac:dyDescent="0.25">
      <c r="B351490" t="s">
        <v>3799</v>
      </c>
    </row>
    <row r="351491" spans="2:2" x14ac:dyDescent="0.25">
      <c r="B351491" t="s">
        <v>3801</v>
      </c>
    </row>
    <row r="351492" spans="2:2" x14ac:dyDescent="0.25">
      <c r="B351492" t="s">
        <v>3803</v>
      </c>
    </row>
    <row r="351493" spans="2:2" x14ac:dyDescent="0.25">
      <c r="B351493" t="s">
        <v>3805</v>
      </c>
    </row>
    <row r="351494" spans="2:2" x14ac:dyDescent="0.25">
      <c r="B351494" t="s">
        <v>3807</v>
      </c>
    </row>
    <row r="351495" spans="2:2" x14ac:dyDescent="0.25">
      <c r="B351495" t="s">
        <v>3809</v>
      </c>
    </row>
    <row r="351496" spans="2:2" x14ac:dyDescent="0.25">
      <c r="B351496" t="s">
        <v>3811</v>
      </c>
    </row>
    <row r="351497" spans="2:2" x14ac:dyDescent="0.25">
      <c r="B351497" t="s">
        <v>3813</v>
      </c>
    </row>
    <row r="351498" spans="2:2" x14ac:dyDescent="0.25">
      <c r="B351498" t="s">
        <v>3815</v>
      </c>
    </row>
    <row r="351499" spans="2:2" x14ac:dyDescent="0.25">
      <c r="B351499" t="s">
        <v>4538</v>
      </c>
    </row>
    <row r="351500" spans="2:2" x14ac:dyDescent="0.25">
      <c r="B351500" t="s">
        <v>4539</v>
      </c>
    </row>
    <row r="351501" spans="2:2" x14ac:dyDescent="0.25">
      <c r="B351501" t="s">
        <v>4540</v>
      </c>
    </row>
    <row r="351502" spans="2:2" x14ac:dyDescent="0.25">
      <c r="B351502" t="s">
        <v>4541</v>
      </c>
    </row>
    <row r="351503" spans="2:2" x14ac:dyDescent="0.25">
      <c r="B351503" t="s">
        <v>4542</v>
      </c>
    </row>
    <row r="351504" spans="2:2" x14ac:dyDescent="0.25">
      <c r="B351504" t="s">
        <v>4543</v>
      </c>
    </row>
    <row r="351505" spans="2:2" x14ac:dyDescent="0.25">
      <c r="B351505" t="s">
        <v>4544</v>
      </c>
    </row>
    <row r="351506" spans="2:2" x14ac:dyDescent="0.25">
      <c r="B351506" t="s">
        <v>4545</v>
      </c>
    </row>
    <row r="351507" spans="2:2" x14ac:dyDescent="0.25">
      <c r="B351507" t="s">
        <v>4546</v>
      </c>
    </row>
    <row r="351508" spans="2:2" x14ac:dyDescent="0.25">
      <c r="B351508" t="s">
        <v>4547</v>
      </c>
    </row>
    <row r="351509" spans="2:2" x14ac:dyDescent="0.25">
      <c r="B351509" t="s">
        <v>3817</v>
      </c>
    </row>
    <row r="351510" spans="2:2" x14ac:dyDescent="0.25">
      <c r="B351510" t="s">
        <v>3819</v>
      </c>
    </row>
    <row r="351511" spans="2:2" x14ac:dyDescent="0.25">
      <c r="B351511" t="s">
        <v>4548</v>
      </c>
    </row>
    <row r="351512" spans="2:2" x14ac:dyDescent="0.25">
      <c r="B351512" t="s">
        <v>3821</v>
      </c>
    </row>
    <row r="351513" spans="2:2" x14ac:dyDescent="0.25">
      <c r="B351513" t="s">
        <v>4549</v>
      </c>
    </row>
    <row r="351514" spans="2:2" x14ac:dyDescent="0.25">
      <c r="B351514" t="s">
        <v>4550</v>
      </c>
    </row>
    <row r="351515" spans="2:2" x14ac:dyDescent="0.25">
      <c r="B351515" t="s">
        <v>3823</v>
      </c>
    </row>
    <row r="351516" spans="2:2" x14ac:dyDescent="0.25">
      <c r="B351516" t="s">
        <v>3825</v>
      </c>
    </row>
    <row r="351517" spans="2:2" x14ac:dyDescent="0.25">
      <c r="B351517" t="s">
        <v>3827</v>
      </c>
    </row>
    <row r="351518" spans="2:2" x14ac:dyDescent="0.25">
      <c r="B351518" t="s">
        <v>3829</v>
      </c>
    </row>
    <row r="351519" spans="2:2" x14ac:dyDescent="0.25">
      <c r="B351519" t="s">
        <v>3831</v>
      </c>
    </row>
    <row r="351520" spans="2:2" x14ac:dyDescent="0.25">
      <c r="B351520" t="s">
        <v>3833</v>
      </c>
    </row>
    <row r="351521" spans="2:2" x14ac:dyDescent="0.25">
      <c r="B351521" t="s">
        <v>3835</v>
      </c>
    </row>
    <row r="351522" spans="2:2" x14ac:dyDescent="0.25">
      <c r="B351522" t="s">
        <v>3837</v>
      </c>
    </row>
    <row r="351523" spans="2:2" x14ac:dyDescent="0.25">
      <c r="B351523" t="s">
        <v>3839</v>
      </c>
    </row>
    <row r="351524" spans="2:2" x14ac:dyDescent="0.25">
      <c r="B351524" t="s">
        <v>3841</v>
      </c>
    </row>
    <row r="351525" spans="2:2" x14ac:dyDescent="0.25">
      <c r="B351525" t="s">
        <v>3843</v>
      </c>
    </row>
    <row r="351526" spans="2:2" x14ac:dyDescent="0.25">
      <c r="B351526" t="s">
        <v>3845</v>
      </c>
    </row>
    <row r="351527" spans="2:2" x14ac:dyDescent="0.25">
      <c r="B351527" t="s">
        <v>3847</v>
      </c>
    </row>
    <row r="351528" spans="2:2" x14ac:dyDescent="0.25">
      <c r="B351528" t="s">
        <v>3849</v>
      </c>
    </row>
    <row r="351529" spans="2:2" x14ac:dyDescent="0.25">
      <c r="B351529" t="s">
        <v>3851</v>
      </c>
    </row>
    <row r="351530" spans="2:2" x14ac:dyDescent="0.25">
      <c r="B351530" t="s">
        <v>3853</v>
      </c>
    </row>
    <row r="351531" spans="2:2" x14ac:dyDescent="0.25">
      <c r="B351531" t="s">
        <v>3855</v>
      </c>
    </row>
    <row r="351532" spans="2:2" x14ac:dyDescent="0.25">
      <c r="B351532" t="s">
        <v>3857</v>
      </c>
    </row>
    <row r="351533" spans="2:2" x14ac:dyDescent="0.25">
      <c r="B351533" t="s">
        <v>3859</v>
      </c>
    </row>
    <row r="351534" spans="2:2" x14ac:dyDescent="0.25">
      <c r="B351534" t="s">
        <v>3861</v>
      </c>
    </row>
    <row r="351535" spans="2:2" x14ac:dyDescent="0.25">
      <c r="B351535" t="s">
        <v>3863</v>
      </c>
    </row>
    <row r="351536" spans="2:2" x14ac:dyDescent="0.25">
      <c r="B351536" t="s">
        <v>3865</v>
      </c>
    </row>
    <row r="351537" spans="2:2" x14ac:dyDescent="0.25">
      <c r="B351537" t="s">
        <v>3867</v>
      </c>
    </row>
    <row r="351538" spans="2:2" x14ac:dyDescent="0.25">
      <c r="B351538" t="s">
        <v>3869</v>
      </c>
    </row>
    <row r="351539" spans="2:2" x14ac:dyDescent="0.25">
      <c r="B351539" t="s">
        <v>3871</v>
      </c>
    </row>
    <row r="351540" spans="2:2" x14ac:dyDescent="0.25">
      <c r="B351540" t="s">
        <v>3873</v>
      </c>
    </row>
    <row r="351541" spans="2:2" x14ac:dyDescent="0.25">
      <c r="B351541" t="s">
        <v>3875</v>
      </c>
    </row>
    <row r="351542" spans="2:2" x14ac:dyDescent="0.25">
      <c r="B351542" t="s">
        <v>3877</v>
      </c>
    </row>
    <row r="351543" spans="2:2" x14ac:dyDescent="0.25">
      <c r="B351543" t="s">
        <v>3879</v>
      </c>
    </row>
    <row r="351544" spans="2:2" x14ac:dyDescent="0.25">
      <c r="B351544" t="s">
        <v>3881</v>
      </c>
    </row>
    <row r="351545" spans="2:2" x14ac:dyDescent="0.25">
      <c r="B351545" t="s">
        <v>3883</v>
      </c>
    </row>
    <row r="351546" spans="2:2" x14ac:dyDescent="0.25">
      <c r="B351546" t="s">
        <v>3885</v>
      </c>
    </row>
    <row r="351547" spans="2:2" x14ac:dyDescent="0.25">
      <c r="B351547" t="s">
        <v>4551</v>
      </c>
    </row>
    <row r="351548" spans="2:2" x14ac:dyDescent="0.25">
      <c r="B351548" t="s">
        <v>3887</v>
      </c>
    </row>
    <row r="351549" spans="2:2" x14ac:dyDescent="0.25">
      <c r="B351549" t="s">
        <v>3889</v>
      </c>
    </row>
    <row r="351550" spans="2:2" x14ac:dyDescent="0.25">
      <c r="B351550" t="s">
        <v>3891</v>
      </c>
    </row>
    <row r="351551" spans="2:2" x14ac:dyDescent="0.25">
      <c r="B351551" t="s">
        <v>3893</v>
      </c>
    </row>
    <row r="351552" spans="2:2" x14ac:dyDescent="0.25">
      <c r="B351552" t="s">
        <v>4552</v>
      </c>
    </row>
    <row r="351553" spans="2:2" x14ac:dyDescent="0.25">
      <c r="B351553" t="s">
        <v>3895</v>
      </c>
    </row>
    <row r="351554" spans="2:2" x14ac:dyDescent="0.25">
      <c r="B351554" t="s">
        <v>3897</v>
      </c>
    </row>
    <row r="351555" spans="2:2" x14ac:dyDescent="0.25">
      <c r="B351555" t="s">
        <v>3899</v>
      </c>
    </row>
    <row r="351556" spans="2:2" x14ac:dyDescent="0.25">
      <c r="B351556" t="s">
        <v>3901</v>
      </c>
    </row>
    <row r="351557" spans="2:2" x14ac:dyDescent="0.25">
      <c r="B351557" t="s">
        <v>3903</v>
      </c>
    </row>
    <row r="351558" spans="2:2" x14ac:dyDescent="0.25">
      <c r="B351558" t="s">
        <v>3905</v>
      </c>
    </row>
    <row r="351559" spans="2:2" x14ac:dyDescent="0.25">
      <c r="B351559" t="s">
        <v>3907</v>
      </c>
    </row>
    <row r="351560" spans="2:2" x14ac:dyDescent="0.25">
      <c r="B351560" t="s">
        <v>3909</v>
      </c>
    </row>
    <row r="351561" spans="2:2" x14ac:dyDescent="0.25">
      <c r="B351561" t="s">
        <v>3911</v>
      </c>
    </row>
    <row r="351562" spans="2:2" x14ac:dyDescent="0.25">
      <c r="B351562" t="s">
        <v>3913</v>
      </c>
    </row>
    <row r="351563" spans="2:2" x14ac:dyDescent="0.25">
      <c r="B351563" t="s">
        <v>3915</v>
      </c>
    </row>
    <row r="351564" spans="2:2" x14ac:dyDescent="0.25">
      <c r="B351564" t="s">
        <v>3917</v>
      </c>
    </row>
    <row r="351565" spans="2:2" x14ac:dyDescent="0.25">
      <c r="B351565" t="s">
        <v>3919</v>
      </c>
    </row>
    <row r="351566" spans="2:2" x14ac:dyDescent="0.25">
      <c r="B351566" t="s">
        <v>3921</v>
      </c>
    </row>
    <row r="351567" spans="2:2" x14ac:dyDescent="0.25">
      <c r="B351567" t="s">
        <v>3923</v>
      </c>
    </row>
    <row r="351568" spans="2:2" x14ac:dyDescent="0.25">
      <c r="B351568" t="s">
        <v>3925</v>
      </c>
    </row>
    <row r="351569" spans="2:2" x14ac:dyDescent="0.25">
      <c r="B351569" t="s">
        <v>3927</v>
      </c>
    </row>
    <row r="351570" spans="2:2" x14ac:dyDescent="0.25">
      <c r="B351570" t="s">
        <v>3929</v>
      </c>
    </row>
    <row r="351571" spans="2:2" x14ac:dyDescent="0.25">
      <c r="B351571" t="s">
        <v>3931</v>
      </c>
    </row>
    <row r="351572" spans="2:2" x14ac:dyDescent="0.25">
      <c r="B351572" t="s">
        <v>3933</v>
      </c>
    </row>
    <row r="351573" spans="2:2" x14ac:dyDescent="0.25">
      <c r="B351573" t="s">
        <v>3935</v>
      </c>
    </row>
    <row r="351574" spans="2:2" x14ac:dyDescent="0.25">
      <c r="B351574" t="s">
        <v>3937</v>
      </c>
    </row>
    <row r="351575" spans="2:2" x14ac:dyDescent="0.25">
      <c r="B351575" t="s">
        <v>3939</v>
      </c>
    </row>
    <row r="351576" spans="2:2" x14ac:dyDescent="0.25">
      <c r="B351576" t="s">
        <v>3941</v>
      </c>
    </row>
    <row r="351577" spans="2:2" x14ac:dyDescent="0.25">
      <c r="B351577" t="s">
        <v>3943</v>
      </c>
    </row>
    <row r="351578" spans="2:2" x14ac:dyDescent="0.25">
      <c r="B351578" t="s">
        <v>3945</v>
      </c>
    </row>
    <row r="351579" spans="2:2" x14ac:dyDescent="0.25">
      <c r="B351579" t="s">
        <v>4553</v>
      </c>
    </row>
    <row r="351580" spans="2:2" x14ac:dyDescent="0.25">
      <c r="B351580" t="s">
        <v>4554</v>
      </c>
    </row>
    <row r="351581" spans="2:2" x14ac:dyDescent="0.25">
      <c r="B351581" t="s">
        <v>4555</v>
      </c>
    </row>
    <row r="351582" spans="2:2" x14ac:dyDescent="0.25">
      <c r="B351582" t="s">
        <v>4556</v>
      </c>
    </row>
    <row r="351583" spans="2:2" x14ac:dyDescent="0.25">
      <c r="B351583" t="s">
        <v>4557</v>
      </c>
    </row>
    <row r="351584" spans="2:2" x14ac:dyDescent="0.25">
      <c r="B351584" t="s">
        <v>4558</v>
      </c>
    </row>
    <row r="351585" spans="2:2" x14ac:dyDescent="0.25">
      <c r="B351585" t="s">
        <v>4559</v>
      </c>
    </row>
    <row r="351586" spans="2:2" x14ac:dyDescent="0.25">
      <c r="B351586" t="s">
        <v>4560</v>
      </c>
    </row>
    <row r="351587" spans="2:2" x14ac:dyDescent="0.25">
      <c r="B351587" t="s">
        <v>4561</v>
      </c>
    </row>
    <row r="351588" spans="2:2" x14ac:dyDescent="0.25">
      <c r="B351588" t="s">
        <v>4562</v>
      </c>
    </row>
    <row r="351589" spans="2:2" x14ac:dyDescent="0.25">
      <c r="B351589" t="s">
        <v>4563</v>
      </c>
    </row>
    <row r="351590" spans="2:2" x14ac:dyDescent="0.25">
      <c r="B351590" t="s">
        <v>4564</v>
      </c>
    </row>
    <row r="351591" spans="2:2" x14ac:dyDescent="0.25">
      <c r="B351591" t="s">
        <v>4565</v>
      </c>
    </row>
    <row r="351592" spans="2:2" x14ac:dyDescent="0.25">
      <c r="B351592" t="s">
        <v>4566</v>
      </c>
    </row>
    <row r="351593" spans="2:2" x14ac:dyDescent="0.25">
      <c r="B351593" t="s">
        <v>4567</v>
      </c>
    </row>
    <row r="351594" spans="2:2" x14ac:dyDescent="0.25">
      <c r="B351594" t="s">
        <v>4568</v>
      </c>
    </row>
    <row r="351595" spans="2:2" x14ac:dyDescent="0.25">
      <c r="B351595" t="s">
        <v>4569</v>
      </c>
    </row>
    <row r="351596" spans="2:2" x14ac:dyDescent="0.25">
      <c r="B351596" t="s">
        <v>4570</v>
      </c>
    </row>
    <row r="351597" spans="2:2" x14ac:dyDescent="0.25">
      <c r="B351597" t="s">
        <v>4571</v>
      </c>
    </row>
    <row r="351598" spans="2:2" x14ac:dyDescent="0.25">
      <c r="B351598" t="s">
        <v>4572</v>
      </c>
    </row>
    <row r="351599" spans="2:2" x14ac:dyDescent="0.25">
      <c r="B351599" t="s">
        <v>4573</v>
      </c>
    </row>
    <row r="351600" spans="2:2" x14ac:dyDescent="0.25">
      <c r="B351600" t="s">
        <v>4574</v>
      </c>
    </row>
    <row r="351601" spans="2:2" x14ac:dyDescent="0.25">
      <c r="B351601" t="s">
        <v>4575</v>
      </c>
    </row>
    <row r="351602" spans="2:2" x14ac:dyDescent="0.25">
      <c r="B351602" t="s">
        <v>4576</v>
      </c>
    </row>
    <row r="351603" spans="2:2" x14ac:dyDescent="0.25">
      <c r="B351603" t="s">
        <v>4577</v>
      </c>
    </row>
    <row r="351604" spans="2:2" x14ac:dyDescent="0.25">
      <c r="B351604" t="s">
        <v>4578</v>
      </c>
    </row>
    <row r="351605" spans="2:2" x14ac:dyDescent="0.25">
      <c r="B351605" t="s">
        <v>4579</v>
      </c>
    </row>
    <row r="351606" spans="2:2" x14ac:dyDescent="0.25">
      <c r="B351606" t="s">
        <v>4580</v>
      </c>
    </row>
    <row r="351607" spans="2:2" x14ac:dyDescent="0.25">
      <c r="B351607" t="s">
        <v>4581</v>
      </c>
    </row>
    <row r="351608" spans="2:2" x14ac:dyDescent="0.25">
      <c r="B351608" t="s">
        <v>4582</v>
      </c>
    </row>
    <row r="351609" spans="2:2" x14ac:dyDescent="0.25">
      <c r="B351609" t="s">
        <v>4583</v>
      </c>
    </row>
    <row r="351610" spans="2:2" x14ac:dyDescent="0.25">
      <c r="B351610" t="s">
        <v>4584</v>
      </c>
    </row>
    <row r="351611" spans="2:2" x14ac:dyDescent="0.25">
      <c r="B351611" t="s">
        <v>4585</v>
      </c>
    </row>
    <row r="351612" spans="2:2" x14ac:dyDescent="0.25">
      <c r="B351612" t="s">
        <v>4586</v>
      </c>
    </row>
    <row r="351613" spans="2:2" x14ac:dyDescent="0.25">
      <c r="B351613" t="s">
        <v>4587</v>
      </c>
    </row>
    <row r="351614" spans="2:2" x14ac:dyDescent="0.25">
      <c r="B351614" t="s">
        <v>4588</v>
      </c>
    </row>
    <row r="351615" spans="2:2" x14ac:dyDescent="0.25">
      <c r="B351615" t="s">
        <v>4589</v>
      </c>
    </row>
    <row r="351616" spans="2:2" x14ac:dyDescent="0.25">
      <c r="B351616" t="s">
        <v>4590</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heetViews>
  <sheetFormatPr baseColWidth="10" defaultColWidth="9.140625" defaultRowHeight="15" x14ac:dyDescent="0.25"/>
  <cols>
    <col min="1" max="1" width="9.140625" style="294"/>
    <col min="2" max="2" width="76" style="294" customWidth="1"/>
    <col min="3" max="3" width="28" style="294" customWidth="1"/>
    <col min="4" max="4" width="34" style="294" customWidth="1"/>
    <col min="5" max="6" width="26" style="294" customWidth="1"/>
    <col min="7" max="16384" width="9.140625" style="294"/>
  </cols>
  <sheetData>
    <row r="1" spans="1:6" x14ac:dyDescent="0.25">
      <c r="B1" s="297" t="s">
        <v>0</v>
      </c>
      <c r="C1" s="297">
        <v>51</v>
      </c>
      <c r="D1" s="297" t="s">
        <v>1</v>
      </c>
    </row>
    <row r="2" spans="1:6" x14ac:dyDescent="0.25">
      <c r="B2" s="297" t="s">
        <v>2</v>
      </c>
      <c r="C2" s="297">
        <v>556</v>
      </c>
      <c r="D2" s="297" t="s">
        <v>4591</v>
      </c>
    </row>
    <row r="3" spans="1:6" x14ac:dyDescent="0.25">
      <c r="B3" s="297" t="s">
        <v>4</v>
      </c>
      <c r="C3" s="297">
        <v>1</v>
      </c>
    </row>
    <row r="4" spans="1:6" x14ac:dyDescent="0.25">
      <c r="B4" s="297" t="s">
        <v>5</v>
      </c>
      <c r="C4" s="297">
        <v>11979</v>
      </c>
    </row>
    <row r="5" spans="1:6" x14ac:dyDescent="0.25">
      <c r="B5" s="297" t="s">
        <v>6</v>
      </c>
      <c r="C5" s="298">
        <v>43465</v>
      </c>
    </row>
    <row r="6" spans="1:6" x14ac:dyDescent="0.25">
      <c r="B6" s="297" t="s">
        <v>7</v>
      </c>
      <c r="C6" s="297">
        <v>12</v>
      </c>
      <c r="D6" s="297" t="s">
        <v>8</v>
      </c>
    </row>
    <row r="8" spans="1:6" x14ac:dyDescent="0.25">
      <c r="A8" s="297" t="s">
        <v>9</v>
      </c>
      <c r="B8" s="302" t="s">
        <v>4592</v>
      </c>
      <c r="C8" s="303"/>
      <c r="D8" s="303"/>
      <c r="E8" s="303"/>
      <c r="F8" s="303"/>
    </row>
    <row r="9" spans="1:6" x14ac:dyDescent="0.25">
      <c r="C9" s="297">
        <v>3</v>
      </c>
      <c r="D9" s="297">
        <v>4</v>
      </c>
      <c r="E9" s="297">
        <v>8</v>
      </c>
      <c r="F9" s="297">
        <v>12</v>
      </c>
    </row>
    <row r="10" spans="1:6" ht="15.75" thickBot="1" x14ac:dyDescent="0.3">
      <c r="C10" s="297" t="s">
        <v>4593</v>
      </c>
      <c r="D10" s="297" t="s">
        <v>4594</v>
      </c>
      <c r="E10" s="297" t="s">
        <v>4595</v>
      </c>
      <c r="F10" s="297" t="s">
        <v>4596</v>
      </c>
    </row>
    <row r="11" spans="1:6" ht="15.75" thickBot="1" x14ac:dyDescent="0.3">
      <c r="A11" s="297">
        <v>10</v>
      </c>
      <c r="B11" s="294" t="s">
        <v>24</v>
      </c>
      <c r="C11" s="299">
        <v>2019</v>
      </c>
      <c r="D11" s="64" t="s">
        <v>54</v>
      </c>
      <c r="E11" s="37" t="s">
        <v>4951</v>
      </c>
      <c r="F11" s="37" t="s">
        <v>5737</v>
      </c>
    </row>
    <row r="12" spans="1:6" x14ac:dyDescent="0.25">
      <c r="A12" s="297">
        <v>30</v>
      </c>
      <c r="B12" s="294" t="s">
        <v>4597</v>
      </c>
      <c r="C12" s="296" t="s">
        <v>4598</v>
      </c>
      <c r="D12" s="296" t="s">
        <v>4599</v>
      </c>
      <c r="E12" s="296" t="s">
        <v>4600</v>
      </c>
      <c r="F12" s="296" t="s">
        <v>24</v>
      </c>
    </row>
    <row r="13" spans="1:6" x14ac:dyDescent="0.25">
      <c r="A13" s="297">
        <v>40</v>
      </c>
      <c r="B13" s="294" t="s">
        <v>4601</v>
      </c>
      <c r="C13" s="296" t="s">
        <v>4602</v>
      </c>
      <c r="D13" s="296" t="s">
        <v>4603</v>
      </c>
      <c r="E13" s="296" t="s">
        <v>4604</v>
      </c>
      <c r="F13" s="296" t="s">
        <v>24</v>
      </c>
    </row>
    <row r="14" spans="1:6" x14ac:dyDescent="0.25">
      <c r="A14" s="297">
        <v>50</v>
      </c>
      <c r="B14" s="294" t="s">
        <v>4605</v>
      </c>
      <c r="C14" s="296" t="s">
        <v>4606</v>
      </c>
      <c r="D14" s="296" t="s">
        <v>4607</v>
      </c>
      <c r="E14" s="296" t="s">
        <v>4608</v>
      </c>
      <c r="F14" s="296" t="s">
        <v>24</v>
      </c>
    </row>
    <row r="351003" spans="1:1" x14ac:dyDescent="0.25">
      <c r="A351003" s="294" t="s">
        <v>54</v>
      </c>
    </row>
    <row r="351004" spans="1:1" x14ac:dyDescent="0.25">
      <c r="A351004" s="29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baseColWidth="10" defaultColWidth="9.140625" defaultRowHeight="15" x14ac:dyDescent="0.25"/>
  <cols>
    <col min="1" max="1" width="9.140625" style="294"/>
    <col min="2" max="2" width="10" style="294" customWidth="1"/>
    <col min="3" max="3" width="28" style="294" customWidth="1"/>
    <col min="4" max="4" width="34" style="294" customWidth="1"/>
    <col min="5" max="6" width="26" style="294" customWidth="1"/>
    <col min="7" max="16384" width="9.140625" style="294"/>
  </cols>
  <sheetData>
    <row r="1" spans="1:7" x14ac:dyDescent="0.25">
      <c r="B1" s="297" t="s">
        <v>0</v>
      </c>
      <c r="C1" s="297">
        <v>51</v>
      </c>
      <c r="D1" s="302" t="s">
        <v>1</v>
      </c>
      <c r="E1" s="303"/>
      <c r="F1" s="303"/>
      <c r="G1" s="303"/>
    </row>
    <row r="2" spans="1:7" x14ac:dyDescent="0.25">
      <c r="B2" s="297" t="s">
        <v>2</v>
      </c>
      <c r="C2" s="297">
        <v>556</v>
      </c>
      <c r="D2" s="302" t="s">
        <v>4591</v>
      </c>
      <c r="E2" s="303"/>
      <c r="F2" s="303"/>
      <c r="G2" s="303"/>
    </row>
    <row r="3" spans="1:7" x14ac:dyDescent="0.25">
      <c r="B3" s="297" t="s">
        <v>4</v>
      </c>
      <c r="C3" s="297">
        <v>1</v>
      </c>
    </row>
    <row r="4" spans="1:7" x14ac:dyDescent="0.25">
      <c r="B4" s="297" t="s">
        <v>5</v>
      </c>
      <c r="C4" s="297">
        <v>11979</v>
      </c>
    </row>
    <row r="5" spans="1:7" x14ac:dyDescent="0.25">
      <c r="B5" s="297" t="s">
        <v>6</v>
      </c>
      <c r="C5" s="298">
        <v>43465</v>
      </c>
    </row>
    <row r="6" spans="1:7" x14ac:dyDescent="0.25">
      <c r="B6" s="297" t="s">
        <v>7</v>
      </c>
      <c r="C6" s="297">
        <v>12</v>
      </c>
      <c r="D6" s="297" t="s">
        <v>8</v>
      </c>
    </row>
    <row r="8" spans="1:7" x14ac:dyDescent="0.25">
      <c r="A8" s="297" t="s">
        <v>9</v>
      </c>
      <c r="B8" s="302" t="s">
        <v>4592</v>
      </c>
      <c r="C8" s="303"/>
      <c r="D8" s="303"/>
      <c r="E8" s="303"/>
      <c r="F8" s="303"/>
    </row>
    <row r="9" spans="1:7" x14ac:dyDescent="0.25">
      <c r="C9" s="297">
        <v>3</v>
      </c>
      <c r="D9" s="297">
        <v>4</v>
      </c>
      <c r="E9" s="297">
        <v>8</v>
      </c>
      <c r="F9" s="297">
        <v>12</v>
      </c>
    </row>
    <row r="10" spans="1:7" x14ac:dyDescent="0.25">
      <c r="C10" s="297" t="s">
        <v>4593</v>
      </c>
      <c r="D10" s="297" t="s">
        <v>4594</v>
      </c>
      <c r="E10" s="297" t="s">
        <v>4595</v>
      </c>
      <c r="F10" s="297" t="s">
        <v>4596</v>
      </c>
    </row>
    <row r="11" spans="1:7" x14ac:dyDescent="0.25">
      <c r="A11" s="297">
        <v>10</v>
      </c>
      <c r="C11" s="296">
        <v>2019</v>
      </c>
      <c r="D11" s="296" t="s">
        <v>5738</v>
      </c>
      <c r="E11" s="295" t="s">
        <v>4951</v>
      </c>
      <c r="F11" s="295" t="s">
        <v>5737</v>
      </c>
    </row>
  </sheetData>
  <mergeCells count="3">
    <mergeCell ref="D1:G1"/>
    <mergeCell ref="D2:G2"/>
    <mergeCell ref="B8:F8"/>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 t="s">
        <v>1</v>
      </c>
    </row>
    <row r="2" spans="1:17" x14ac:dyDescent="0.25">
      <c r="B2" s="1" t="s">
        <v>2</v>
      </c>
      <c r="C2" s="1">
        <v>193</v>
      </c>
      <c r="D2" s="1" t="s">
        <v>4609</v>
      </c>
    </row>
    <row r="3" spans="1:17" x14ac:dyDescent="0.25">
      <c r="B3" s="1" t="s">
        <v>4</v>
      </c>
      <c r="C3" s="1">
        <v>1</v>
      </c>
    </row>
    <row r="4" spans="1:17" x14ac:dyDescent="0.25">
      <c r="B4" s="1" t="s">
        <v>5</v>
      </c>
      <c r="C4" s="1">
        <v>11979</v>
      </c>
    </row>
    <row r="5" spans="1:17" x14ac:dyDescent="0.25">
      <c r="B5" s="1" t="s">
        <v>6</v>
      </c>
      <c r="C5" s="5">
        <v>43100</v>
      </c>
    </row>
    <row r="6" spans="1:17" x14ac:dyDescent="0.25">
      <c r="B6" s="1" t="s">
        <v>7</v>
      </c>
      <c r="C6" s="1">
        <v>12</v>
      </c>
      <c r="D6" s="1" t="s">
        <v>8</v>
      </c>
    </row>
    <row r="8" spans="1:17" x14ac:dyDescent="0.25">
      <c r="A8" s="1" t="s">
        <v>9</v>
      </c>
      <c r="B8" s="300" t="s">
        <v>4610</v>
      </c>
      <c r="C8" s="301"/>
      <c r="D8" s="301"/>
      <c r="E8" s="301"/>
      <c r="F8" s="301"/>
      <c r="G8" s="301"/>
      <c r="H8" s="301"/>
      <c r="I8" s="301"/>
      <c r="J8" s="301"/>
      <c r="K8" s="301"/>
      <c r="L8" s="301"/>
      <c r="M8" s="301"/>
      <c r="N8" s="301"/>
      <c r="O8" s="301"/>
      <c r="P8" s="301"/>
      <c r="Q8" s="301"/>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4611</v>
      </c>
      <c r="F10" s="1" t="s">
        <v>4612</v>
      </c>
      <c r="G10" s="1" t="s">
        <v>4613</v>
      </c>
      <c r="H10" s="1" t="s">
        <v>4614</v>
      </c>
      <c r="I10" s="1" t="s">
        <v>4615</v>
      </c>
      <c r="J10" s="1" t="s">
        <v>4616</v>
      </c>
      <c r="K10" s="1" t="s">
        <v>4617</v>
      </c>
      <c r="L10" s="1" t="s">
        <v>4618</v>
      </c>
      <c r="M10" s="1" t="s">
        <v>4619</v>
      </c>
      <c r="N10" s="1" t="s">
        <v>4620</v>
      </c>
      <c r="O10" s="1" t="s">
        <v>4621</v>
      </c>
      <c r="P10" s="1" t="s">
        <v>4622</v>
      </c>
      <c r="Q10" s="1" t="s">
        <v>23</v>
      </c>
    </row>
    <row r="11" spans="1:17" x14ac:dyDescent="0.25">
      <c r="A11" s="21">
        <v>1</v>
      </c>
      <c r="B11" t="s">
        <v>65</v>
      </c>
      <c r="C11" s="4" t="s">
        <v>54</v>
      </c>
      <c r="D11" s="4" t="s">
        <v>24</v>
      </c>
      <c r="E11" s="4" t="s">
        <v>4631</v>
      </c>
      <c r="F11" s="22">
        <v>25344887639.300049</v>
      </c>
      <c r="G11" s="22">
        <v>26542121079</v>
      </c>
      <c r="H11" s="22">
        <v>25344887639.299999</v>
      </c>
      <c r="I11" s="22">
        <v>24686156707.02</v>
      </c>
      <c r="J11" s="22">
        <v>1197233439.7</v>
      </c>
      <c r="K11" s="4" t="s">
        <v>4631</v>
      </c>
      <c r="L11" s="22">
        <v>41555716</v>
      </c>
      <c r="M11" s="22">
        <v>852215298.79999995</v>
      </c>
      <c r="N11" s="23">
        <v>893771014.79999995</v>
      </c>
      <c r="O11" s="24"/>
      <c r="P11" s="23">
        <v>893771014.79999995</v>
      </c>
      <c r="Q11" s="4" t="s">
        <v>4853</v>
      </c>
    </row>
    <row r="13" spans="1:17" x14ac:dyDescent="0.25">
      <c r="A13" s="21" t="s">
        <v>67</v>
      </c>
      <c r="B13" s="304" t="s">
        <v>4623</v>
      </c>
      <c r="C13" s="301"/>
      <c r="D13" s="301"/>
      <c r="E13" s="301"/>
      <c r="F13" s="301"/>
      <c r="G13" s="301"/>
      <c r="H13" s="301"/>
      <c r="I13" s="301"/>
      <c r="J13" s="301"/>
      <c r="K13" s="301"/>
      <c r="L13" s="301"/>
      <c r="M13" s="301"/>
      <c r="N13" s="301"/>
      <c r="O13" s="301"/>
      <c r="P13" s="301"/>
      <c r="Q13" s="301"/>
    </row>
    <row r="14" spans="1:17" x14ac:dyDescent="0.25">
      <c r="C14" s="21">
        <v>2</v>
      </c>
      <c r="D14" s="21">
        <v>3</v>
      </c>
      <c r="E14" s="21">
        <v>4</v>
      </c>
      <c r="F14" s="21">
        <v>8</v>
      </c>
      <c r="G14" s="21">
        <v>12</v>
      </c>
      <c r="H14" s="21">
        <v>16</v>
      </c>
      <c r="I14" s="21">
        <v>20</v>
      </c>
      <c r="J14" s="21">
        <v>24</v>
      </c>
      <c r="K14" s="21">
        <v>28</v>
      </c>
      <c r="L14" s="21">
        <v>32</v>
      </c>
      <c r="M14" s="21">
        <v>36</v>
      </c>
      <c r="N14" s="21">
        <v>44</v>
      </c>
      <c r="O14" s="21">
        <v>51</v>
      </c>
      <c r="P14" s="21">
        <v>52</v>
      </c>
      <c r="Q14" s="21">
        <v>56</v>
      </c>
    </row>
    <row r="15" spans="1:17" x14ac:dyDescent="0.25">
      <c r="C15" s="21" t="s">
        <v>12</v>
      </c>
      <c r="D15" s="21" t="s">
        <v>13</v>
      </c>
      <c r="E15" s="21" t="s">
        <v>4611</v>
      </c>
      <c r="F15" s="21" t="s">
        <v>4612</v>
      </c>
      <c r="G15" s="21" t="s">
        <v>4613</v>
      </c>
      <c r="H15" s="21" t="s">
        <v>4614</v>
      </c>
      <c r="I15" s="21" t="s">
        <v>4615</v>
      </c>
      <c r="J15" s="21" t="s">
        <v>4616</v>
      </c>
      <c r="K15" s="21" t="s">
        <v>4617</v>
      </c>
      <c r="L15" s="21" t="s">
        <v>4618</v>
      </c>
      <c r="M15" s="21" t="s">
        <v>4619</v>
      </c>
      <c r="N15" s="21" t="s">
        <v>4620</v>
      </c>
      <c r="O15" s="21" t="s">
        <v>4621</v>
      </c>
      <c r="P15" s="21" t="s">
        <v>4622</v>
      </c>
      <c r="Q15" s="21" t="s">
        <v>23</v>
      </c>
    </row>
    <row r="16" spans="1:17" x14ac:dyDescent="0.25">
      <c r="A16" s="21">
        <v>1</v>
      </c>
      <c r="B16" t="s">
        <v>65</v>
      </c>
      <c r="C16" s="2" t="s">
        <v>24</v>
      </c>
      <c r="D16" s="2" t="s">
        <v>24</v>
      </c>
      <c r="E16" s="4" t="s">
        <v>4631</v>
      </c>
      <c r="F16" s="22">
        <v>630000000000</v>
      </c>
      <c r="G16" s="22">
        <v>630000000000</v>
      </c>
      <c r="H16" s="4">
        <v>0</v>
      </c>
      <c r="I16" s="4">
        <v>0</v>
      </c>
      <c r="J16" s="4">
        <v>0</v>
      </c>
      <c r="K16" s="4" t="s">
        <v>4631</v>
      </c>
      <c r="L16" s="22">
        <v>504493490771</v>
      </c>
      <c r="M16" s="4">
        <v>0</v>
      </c>
      <c r="N16" s="22">
        <v>504493490771</v>
      </c>
      <c r="O16" s="24"/>
      <c r="P16" s="22">
        <v>504493490771</v>
      </c>
      <c r="Q16" s="4" t="s">
        <v>4853</v>
      </c>
    </row>
    <row r="18" spans="1:17" x14ac:dyDescent="0.25">
      <c r="A18" s="21" t="s">
        <v>69</v>
      </c>
      <c r="B18" s="304" t="s">
        <v>4624</v>
      </c>
      <c r="C18" s="301"/>
      <c r="D18" s="301"/>
      <c r="E18" s="301"/>
      <c r="F18" s="301"/>
      <c r="G18" s="301"/>
      <c r="H18" s="301"/>
      <c r="I18" s="301"/>
      <c r="J18" s="301"/>
      <c r="K18" s="301"/>
      <c r="L18" s="301"/>
      <c r="M18" s="301"/>
      <c r="N18" s="301"/>
      <c r="O18" s="301"/>
      <c r="P18" s="301"/>
      <c r="Q18" s="301"/>
    </row>
    <row r="19" spans="1:17" x14ac:dyDescent="0.25">
      <c r="C19" s="21">
        <v>2</v>
      </c>
      <c r="D19" s="21">
        <v>3</v>
      </c>
      <c r="E19" s="21">
        <v>4</v>
      </c>
      <c r="F19" s="21">
        <v>8</v>
      </c>
      <c r="G19" s="21">
        <v>12</v>
      </c>
      <c r="H19" s="21">
        <v>16</v>
      </c>
      <c r="I19" s="21">
        <v>20</v>
      </c>
      <c r="J19" s="21">
        <v>24</v>
      </c>
      <c r="K19" s="21">
        <v>28</v>
      </c>
      <c r="L19" s="21">
        <v>32</v>
      </c>
      <c r="M19" s="21">
        <v>36</v>
      </c>
      <c r="N19" s="21">
        <v>44</v>
      </c>
      <c r="O19" s="21">
        <v>51</v>
      </c>
      <c r="P19" s="21">
        <v>52</v>
      </c>
      <c r="Q19" s="21">
        <v>56</v>
      </c>
    </row>
    <row r="20" spans="1:17" x14ac:dyDescent="0.25">
      <c r="C20" s="21" t="s">
        <v>12</v>
      </c>
      <c r="D20" s="21" t="s">
        <v>13</v>
      </c>
      <c r="E20" s="21" t="s">
        <v>4611</v>
      </c>
      <c r="F20" s="21" t="s">
        <v>4612</v>
      </c>
      <c r="G20" s="21" t="s">
        <v>4613</v>
      </c>
      <c r="H20" s="21" t="s">
        <v>4614</v>
      </c>
      <c r="I20" s="21" t="s">
        <v>4615</v>
      </c>
      <c r="J20" s="21" t="s">
        <v>4616</v>
      </c>
      <c r="K20" s="21" t="s">
        <v>4617</v>
      </c>
      <c r="L20" s="21" t="s">
        <v>4618</v>
      </c>
      <c r="M20" s="21" t="s">
        <v>4619</v>
      </c>
      <c r="N20" s="21" t="s">
        <v>4620</v>
      </c>
      <c r="O20" s="21" t="s">
        <v>4621</v>
      </c>
      <c r="P20" s="21" t="s">
        <v>4622</v>
      </c>
      <c r="Q20" s="21" t="s">
        <v>23</v>
      </c>
    </row>
    <row r="21" spans="1:17" x14ac:dyDescent="0.25">
      <c r="A21" s="21">
        <v>1</v>
      </c>
      <c r="B21" t="s">
        <v>65</v>
      </c>
      <c r="C21" s="2" t="s">
        <v>24</v>
      </c>
      <c r="D21" s="2" t="s">
        <v>24</v>
      </c>
      <c r="E21" s="4" t="s">
        <v>4632</v>
      </c>
      <c r="F21" s="4">
        <v>0</v>
      </c>
      <c r="G21" s="4">
        <v>0</v>
      </c>
      <c r="H21" s="4">
        <v>0</v>
      </c>
      <c r="I21" s="4">
        <v>0</v>
      </c>
      <c r="J21" s="4">
        <v>0</v>
      </c>
      <c r="K21" s="4" t="s">
        <v>4632</v>
      </c>
      <c r="L21" s="4">
        <v>0</v>
      </c>
      <c r="M21" s="4">
        <v>0</v>
      </c>
      <c r="N21" s="4">
        <v>0</v>
      </c>
      <c r="O21" s="24"/>
      <c r="P21" s="4">
        <v>0</v>
      </c>
      <c r="Q21" s="4" t="s">
        <v>24</v>
      </c>
    </row>
    <row r="351003" spans="1:2" x14ac:dyDescent="0.25">
      <c r="A351003" t="s">
        <v>54</v>
      </c>
      <c r="B351003" t="s">
        <v>4625</v>
      </c>
    </row>
    <row r="351004" spans="1:2" x14ac:dyDescent="0.25">
      <c r="A351004" t="s">
        <v>55</v>
      </c>
      <c r="B351004" t="s">
        <v>4626</v>
      </c>
    </row>
    <row r="351005" spans="1:2" x14ac:dyDescent="0.25">
      <c r="B351005" t="s">
        <v>4627</v>
      </c>
    </row>
    <row r="351006" spans="1:2" x14ac:dyDescent="0.25">
      <c r="B351006" t="s">
        <v>4628</v>
      </c>
    </row>
    <row r="351007" spans="1:2" x14ac:dyDescent="0.25">
      <c r="B351007" t="s">
        <v>4629</v>
      </c>
    </row>
    <row r="351008" spans="1:2" x14ac:dyDescent="0.25">
      <c r="B351008" t="s">
        <v>4630</v>
      </c>
    </row>
    <row r="351009" spans="2:2" x14ac:dyDescent="0.25">
      <c r="B351009" t="s">
        <v>4631</v>
      </c>
    </row>
    <row r="351010" spans="2:2" x14ac:dyDescent="0.25">
      <c r="B351010" t="s">
        <v>4632</v>
      </c>
    </row>
  </sheetData>
  <mergeCells count="3">
    <mergeCell ref="B8:Q8"/>
    <mergeCell ref="B13:Q13"/>
    <mergeCell ref="B18:Q1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16:G16 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G21 J16 J11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L21:N21 H21:I21 L16:N16 P16 H16:I16 L11:N11 P11 H11: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E21 K16 E16 K11">
      <formula1>$B$351002:$B$351010</formula1>
    </dataValidation>
    <dataValidation type="decimal" allowBlank="1" showInputMessage="1" showErrorMessage="1" errorTitle="Entrada no válida" error="Por favor escriba un número" promptTitle="Escriba un número en esta casilla" prompt=" NO REGISTRE INFORMACIÓN – CELDA CALCULADA." sqref="O21 O16 O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21 Q11 Q16">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100.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4633</v>
      </c>
    </row>
    <row r="3" spans="1:6" x14ac:dyDescent="0.25">
      <c r="B3" s="1" t="s">
        <v>4</v>
      </c>
      <c r="C3" s="1">
        <v>1</v>
      </c>
    </row>
    <row r="4" spans="1:6" x14ac:dyDescent="0.25">
      <c r="B4" s="1" t="s">
        <v>5</v>
      </c>
      <c r="C4" s="1">
        <v>11979</v>
      </c>
    </row>
    <row r="5" spans="1:6" x14ac:dyDescent="0.25">
      <c r="B5" s="1" t="s">
        <v>6</v>
      </c>
      <c r="C5" s="5">
        <v>43100</v>
      </c>
    </row>
    <row r="6" spans="1:6" x14ac:dyDescent="0.25">
      <c r="B6" s="1" t="s">
        <v>7</v>
      </c>
      <c r="C6" s="1">
        <v>12</v>
      </c>
      <c r="D6" s="1" t="s">
        <v>8</v>
      </c>
    </row>
    <row r="8" spans="1:6" x14ac:dyDescent="0.25">
      <c r="A8" s="1" t="s">
        <v>9</v>
      </c>
      <c r="B8" s="300" t="s">
        <v>4634</v>
      </c>
      <c r="C8" s="301"/>
      <c r="D8" s="301"/>
      <c r="E8" s="301"/>
      <c r="F8" s="301"/>
    </row>
    <row r="9" spans="1:6" x14ac:dyDescent="0.25">
      <c r="C9" s="1">
        <v>4</v>
      </c>
      <c r="D9" s="1">
        <v>8</v>
      </c>
      <c r="E9" s="1">
        <v>12</v>
      </c>
      <c r="F9" s="1">
        <v>16</v>
      </c>
    </row>
    <row r="10" spans="1:6" x14ac:dyDescent="0.25">
      <c r="C10" s="1" t="s">
        <v>4635</v>
      </c>
      <c r="D10" s="1" t="s">
        <v>4636</v>
      </c>
      <c r="E10" s="1" t="s">
        <v>4637</v>
      </c>
      <c r="F10" s="1" t="s">
        <v>4638</v>
      </c>
    </row>
    <row r="11" spans="1:6" x14ac:dyDescent="0.25">
      <c r="A11" s="1">
        <v>10</v>
      </c>
      <c r="B11" t="s">
        <v>4639</v>
      </c>
      <c r="C11" s="4">
        <v>71</v>
      </c>
      <c r="D11" s="4">
        <v>34533333</v>
      </c>
      <c r="E11" s="4" t="s">
        <v>4854</v>
      </c>
      <c r="F11" s="25" t="s">
        <v>4855</v>
      </c>
    </row>
    <row r="12" spans="1:6" x14ac:dyDescent="0.25">
      <c r="A12" s="1">
        <v>20</v>
      </c>
      <c r="B12" t="s">
        <v>4640</v>
      </c>
      <c r="C12" s="4">
        <v>1</v>
      </c>
      <c r="D12" s="4">
        <v>0</v>
      </c>
      <c r="E12" s="4">
        <v>0</v>
      </c>
      <c r="F12" s="4" t="s">
        <v>4856</v>
      </c>
    </row>
    <row r="14" spans="1:6" x14ac:dyDescent="0.25">
      <c r="A14" s="1" t="s">
        <v>67</v>
      </c>
      <c r="B14" s="300" t="s">
        <v>4641</v>
      </c>
      <c r="C14" s="301"/>
      <c r="D14" s="301"/>
      <c r="E14" s="301"/>
      <c r="F14" s="301"/>
    </row>
    <row r="15" spans="1:6" x14ac:dyDescent="0.25">
      <c r="C15" s="1">
        <v>4</v>
      </c>
      <c r="D15" s="1">
        <v>8</v>
      </c>
      <c r="E15" s="1">
        <v>12</v>
      </c>
      <c r="F15" s="1">
        <v>16</v>
      </c>
    </row>
    <row r="16" spans="1:6" x14ac:dyDescent="0.25">
      <c r="C16" s="1" t="s">
        <v>4635</v>
      </c>
      <c r="D16" s="1" t="s">
        <v>4636</v>
      </c>
      <c r="E16" s="1" t="s">
        <v>4637</v>
      </c>
      <c r="F16" s="1" t="s">
        <v>4638</v>
      </c>
    </row>
    <row r="17" spans="1:6" x14ac:dyDescent="0.25">
      <c r="A17" s="1">
        <v>10</v>
      </c>
      <c r="B17" t="s">
        <v>4642</v>
      </c>
      <c r="C17" s="26">
        <v>4745</v>
      </c>
      <c r="D17" s="4">
        <v>0</v>
      </c>
      <c r="E17" s="4">
        <v>0</v>
      </c>
      <c r="F17" t="s">
        <v>4857</v>
      </c>
    </row>
    <row r="18" spans="1:6" x14ac:dyDescent="0.25">
      <c r="A18" s="1">
        <v>20</v>
      </c>
      <c r="B18" t="s">
        <v>4643</v>
      </c>
      <c r="C18" s="26">
        <v>1121</v>
      </c>
      <c r="D18" s="4">
        <v>0</v>
      </c>
      <c r="E18" s="4">
        <v>0</v>
      </c>
      <c r="F18" t="s">
        <v>4858</v>
      </c>
    </row>
    <row r="19" spans="1:6" x14ac:dyDescent="0.25">
      <c r="A19" s="1">
        <v>30</v>
      </c>
      <c r="B19" t="s">
        <v>4644</v>
      </c>
      <c r="C19" s="4">
        <v>0</v>
      </c>
      <c r="D19" s="4">
        <v>0</v>
      </c>
      <c r="E19" s="4">
        <v>0</v>
      </c>
      <c r="F19" s="4">
        <v>0</v>
      </c>
    </row>
    <row r="20" spans="1:6" x14ac:dyDescent="0.25">
      <c r="A20" s="1">
        <v>40</v>
      </c>
      <c r="B20" t="s">
        <v>4645</v>
      </c>
      <c r="C20" s="26">
        <v>1121</v>
      </c>
      <c r="D20" s="4">
        <v>0</v>
      </c>
      <c r="E20" s="4">
        <v>0</v>
      </c>
      <c r="F20" t="s">
        <v>4859</v>
      </c>
    </row>
    <row r="21" spans="1:6" x14ac:dyDescent="0.25">
      <c r="A21" s="1">
        <v>50</v>
      </c>
      <c r="B21" t="s">
        <v>4646</v>
      </c>
      <c r="C21" s="4">
        <v>0</v>
      </c>
      <c r="D21" s="4">
        <v>0</v>
      </c>
      <c r="E21" s="4">
        <v>0</v>
      </c>
      <c r="F21" s="4">
        <v>0</v>
      </c>
    </row>
    <row r="23" spans="1:6" x14ac:dyDescent="0.25">
      <c r="A23" s="1" t="s">
        <v>69</v>
      </c>
      <c r="B23" s="300" t="s">
        <v>4647</v>
      </c>
      <c r="C23" s="301"/>
      <c r="D23" s="301"/>
      <c r="E23" s="301"/>
      <c r="F23" s="301"/>
    </row>
    <row r="24" spans="1:6" x14ac:dyDescent="0.25">
      <c r="C24" s="1">
        <v>4</v>
      </c>
      <c r="D24" s="1">
        <v>8</v>
      </c>
      <c r="E24" s="1">
        <v>12</v>
      </c>
      <c r="F24" s="1">
        <v>16</v>
      </c>
    </row>
    <row r="25" spans="1:6" x14ac:dyDescent="0.25">
      <c r="C25" s="1" t="s">
        <v>4635</v>
      </c>
      <c r="D25" s="1" t="s">
        <v>4636</v>
      </c>
      <c r="E25" s="1" t="s">
        <v>4637</v>
      </c>
      <c r="F25" s="1" t="s">
        <v>4638</v>
      </c>
    </row>
    <row r="26" spans="1:6" x14ac:dyDescent="0.25">
      <c r="A26" s="1">
        <v>10</v>
      </c>
      <c r="B26" t="s">
        <v>4648</v>
      </c>
      <c r="C26" s="26">
        <v>6888</v>
      </c>
      <c r="D26" s="4">
        <v>0</v>
      </c>
      <c r="E26" s="4">
        <v>0</v>
      </c>
      <c r="F26" t="s">
        <v>4860</v>
      </c>
    </row>
    <row r="27" spans="1:6" x14ac:dyDescent="0.25">
      <c r="A27" s="1">
        <v>20</v>
      </c>
      <c r="B27" t="s">
        <v>4649</v>
      </c>
      <c r="C27" s="4">
        <v>2</v>
      </c>
      <c r="D27" s="4">
        <v>0</v>
      </c>
      <c r="E27" s="4">
        <v>0</v>
      </c>
      <c r="F27" t="s">
        <v>4861</v>
      </c>
    </row>
    <row r="28" spans="1:6" x14ac:dyDescent="0.25">
      <c r="A28" s="1">
        <v>30</v>
      </c>
      <c r="B28" t="s">
        <v>4650</v>
      </c>
      <c r="C28" s="4">
        <v>1</v>
      </c>
      <c r="D28" s="4">
        <v>0</v>
      </c>
      <c r="E28" s="4">
        <v>0</v>
      </c>
      <c r="F28" t="s">
        <v>4862</v>
      </c>
    </row>
    <row r="29" spans="1:6" x14ac:dyDescent="0.25">
      <c r="A29" s="1">
        <v>40</v>
      </c>
      <c r="B29" t="s">
        <v>4651</v>
      </c>
      <c r="C29" s="4">
        <v>7</v>
      </c>
      <c r="D29" s="4">
        <v>0</v>
      </c>
      <c r="E29" s="4">
        <v>0</v>
      </c>
      <c r="F29" s="4" t="s">
        <v>4863</v>
      </c>
    </row>
    <row r="30" spans="1:6" x14ac:dyDescent="0.25">
      <c r="A30" s="1">
        <v>50</v>
      </c>
      <c r="B30" t="s">
        <v>4652</v>
      </c>
      <c r="C30" s="26">
        <v>1</v>
      </c>
      <c r="D30" s="26">
        <v>0</v>
      </c>
      <c r="E30" s="26">
        <v>0</v>
      </c>
      <c r="F30" s="26" t="s">
        <v>4864</v>
      </c>
    </row>
    <row r="32" spans="1:6" x14ac:dyDescent="0.25">
      <c r="A32" s="1" t="s">
        <v>2826</v>
      </c>
      <c r="B32" s="300" t="s">
        <v>4653</v>
      </c>
      <c r="C32" s="301"/>
      <c r="D32" s="301"/>
      <c r="E32" s="301"/>
      <c r="F32" s="301"/>
    </row>
    <row r="33" spans="1:6" x14ac:dyDescent="0.25">
      <c r="C33" s="1">
        <v>4</v>
      </c>
      <c r="D33" s="1">
        <v>8</v>
      </c>
      <c r="E33" s="1">
        <v>12</v>
      </c>
      <c r="F33" s="1">
        <v>16</v>
      </c>
    </row>
    <row r="34" spans="1:6" x14ac:dyDescent="0.25">
      <c r="C34" s="1" t="s">
        <v>4635</v>
      </c>
      <c r="D34" s="1" t="s">
        <v>4636</v>
      </c>
      <c r="E34" s="1" t="s">
        <v>4637</v>
      </c>
      <c r="F34" s="1" t="s">
        <v>4638</v>
      </c>
    </row>
    <row r="35" spans="1:6" x14ac:dyDescent="0.25">
      <c r="A35" s="1">
        <v>10</v>
      </c>
      <c r="B35" t="s">
        <v>4654</v>
      </c>
      <c r="C35" s="4">
        <v>3323</v>
      </c>
      <c r="D35" s="4">
        <v>0</v>
      </c>
      <c r="E35" s="4">
        <v>0</v>
      </c>
      <c r="F35" t="s">
        <v>4865</v>
      </c>
    </row>
    <row r="36" spans="1:6" x14ac:dyDescent="0.25">
      <c r="A36" s="1">
        <v>20</v>
      </c>
      <c r="B36" t="s">
        <v>4655</v>
      </c>
      <c r="C36" s="4">
        <v>1026</v>
      </c>
      <c r="D36" s="4">
        <v>0</v>
      </c>
      <c r="E36" s="4">
        <v>0</v>
      </c>
      <c r="F36" t="s">
        <v>4866</v>
      </c>
    </row>
    <row r="37" spans="1:6" x14ac:dyDescent="0.25">
      <c r="A37" s="1">
        <v>30</v>
      </c>
      <c r="B37" t="s">
        <v>4656</v>
      </c>
      <c r="C37" s="4">
        <v>1026</v>
      </c>
      <c r="D37" s="4">
        <v>0</v>
      </c>
      <c r="E37" s="4">
        <v>0</v>
      </c>
      <c r="F37" t="s">
        <v>4867</v>
      </c>
    </row>
    <row r="38" spans="1:6" x14ac:dyDescent="0.25">
      <c r="A38" s="1">
        <v>40</v>
      </c>
      <c r="B38" t="s">
        <v>4657</v>
      </c>
      <c r="C38" s="26">
        <v>1</v>
      </c>
      <c r="D38" s="26">
        <v>0</v>
      </c>
      <c r="E38" s="26">
        <v>0</v>
      </c>
      <c r="F38" s="26" t="s">
        <v>4868</v>
      </c>
    </row>
    <row r="39" spans="1:6" x14ac:dyDescent="0.25">
      <c r="A39" s="1">
        <v>50</v>
      </c>
      <c r="B39" t="s">
        <v>4658</v>
      </c>
      <c r="C39" s="4">
        <v>3323</v>
      </c>
      <c r="D39" s="4">
        <v>0</v>
      </c>
      <c r="E39" s="4">
        <v>0</v>
      </c>
      <c r="F39" t="s">
        <v>4869</v>
      </c>
    </row>
  </sheetData>
  <mergeCells count="4">
    <mergeCell ref="B8:F8"/>
    <mergeCell ref="B14:F14"/>
    <mergeCell ref="B23:F23"/>
    <mergeCell ref="B32:F32"/>
  </mergeCells>
  <dataValidations count="43">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baseColWidth="10" defaultColWidth="9.140625" defaultRowHeight="15" x14ac:dyDescent="0.25"/>
  <cols>
    <col min="1" max="1" width="9.140625" style="294"/>
    <col min="2" max="2" width="112" style="294" customWidth="1"/>
    <col min="3" max="3" width="38" style="294" customWidth="1"/>
    <col min="4" max="4" width="46" style="294" customWidth="1"/>
    <col min="5" max="5" width="40" style="294" customWidth="1"/>
    <col min="6" max="6" width="52" style="294" customWidth="1"/>
    <col min="7" max="16384" width="9.140625" style="294"/>
  </cols>
  <sheetData>
    <row r="1" spans="1:7" x14ac:dyDescent="0.25">
      <c r="B1" s="297" t="s">
        <v>0</v>
      </c>
      <c r="C1" s="297">
        <v>51</v>
      </c>
      <c r="D1" s="302" t="s">
        <v>1</v>
      </c>
      <c r="E1" s="303"/>
      <c r="F1" s="303"/>
      <c r="G1" s="303"/>
    </row>
    <row r="2" spans="1:7" x14ac:dyDescent="0.25">
      <c r="B2" s="297" t="s">
        <v>2</v>
      </c>
      <c r="C2" s="297">
        <v>567</v>
      </c>
      <c r="D2" s="302" t="s">
        <v>4633</v>
      </c>
      <c r="E2" s="303"/>
      <c r="F2" s="303"/>
      <c r="G2" s="303"/>
    </row>
    <row r="3" spans="1:7" x14ac:dyDescent="0.25">
      <c r="B3" s="297" t="s">
        <v>4</v>
      </c>
      <c r="C3" s="297">
        <v>1</v>
      </c>
    </row>
    <row r="4" spans="1:7" x14ac:dyDescent="0.25">
      <c r="B4" s="297" t="s">
        <v>5</v>
      </c>
      <c r="C4" s="297">
        <v>11979</v>
      </c>
    </row>
    <row r="5" spans="1:7" x14ac:dyDescent="0.25">
      <c r="B5" s="297" t="s">
        <v>6</v>
      </c>
      <c r="C5" s="298">
        <v>43465</v>
      </c>
    </row>
    <row r="6" spans="1:7" x14ac:dyDescent="0.25">
      <c r="B6" s="297" t="s">
        <v>7</v>
      </c>
      <c r="C6" s="297">
        <v>12</v>
      </c>
      <c r="D6" s="297" t="s">
        <v>8</v>
      </c>
    </row>
    <row r="8" spans="1:7" x14ac:dyDescent="0.25">
      <c r="A8" s="297" t="s">
        <v>9</v>
      </c>
      <c r="B8" s="302" t="s">
        <v>4634</v>
      </c>
      <c r="C8" s="303"/>
      <c r="D8" s="303"/>
      <c r="E8" s="303"/>
      <c r="F8" s="303"/>
    </row>
    <row r="9" spans="1:7" x14ac:dyDescent="0.25">
      <c r="C9" s="297">
        <v>4</v>
      </c>
      <c r="D9" s="297">
        <v>8</v>
      </c>
      <c r="E9" s="297">
        <v>12</v>
      </c>
      <c r="F9" s="297">
        <v>16</v>
      </c>
    </row>
    <row r="10" spans="1:7" x14ac:dyDescent="0.25">
      <c r="C10" s="297" t="s">
        <v>4635</v>
      </c>
      <c r="D10" s="297" t="s">
        <v>4636</v>
      </c>
      <c r="E10" s="297" t="s">
        <v>4637</v>
      </c>
      <c r="F10" s="297" t="s">
        <v>4638</v>
      </c>
    </row>
    <row r="11" spans="1:7" x14ac:dyDescent="0.25">
      <c r="A11" s="297">
        <v>10</v>
      </c>
      <c r="B11" s="294" t="s">
        <v>4639</v>
      </c>
      <c r="C11" s="296">
        <v>2668</v>
      </c>
      <c r="D11" s="296">
        <v>34533333</v>
      </c>
      <c r="E11" s="296" t="s">
        <v>5739</v>
      </c>
      <c r="F11" s="296" t="s">
        <v>5740</v>
      </c>
    </row>
    <row r="13" spans="1:7" x14ac:dyDescent="0.25">
      <c r="A13" s="297" t="s">
        <v>67</v>
      </c>
      <c r="B13" s="302" t="s">
        <v>4641</v>
      </c>
      <c r="C13" s="303"/>
      <c r="D13" s="303"/>
      <c r="E13" s="303"/>
      <c r="F13" s="303"/>
    </row>
    <row r="14" spans="1:7" x14ac:dyDescent="0.25">
      <c r="C14" s="297">
        <v>4</v>
      </c>
      <c r="D14" s="297">
        <v>8</v>
      </c>
      <c r="E14" s="297">
        <v>12</v>
      </c>
      <c r="F14" s="297">
        <v>16</v>
      </c>
    </row>
    <row r="15" spans="1:7" x14ac:dyDescent="0.25">
      <c r="C15" s="297" t="s">
        <v>4635</v>
      </c>
      <c r="D15" s="297" t="s">
        <v>4636</v>
      </c>
      <c r="E15" s="297" t="s">
        <v>4637</v>
      </c>
      <c r="F15" s="297" t="s">
        <v>4638</v>
      </c>
    </row>
    <row r="16" spans="1:7" x14ac:dyDescent="0.25">
      <c r="A16" s="297">
        <v>10</v>
      </c>
      <c r="B16" s="294" t="s">
        <v>4642</v>
      </c>
      <c r="C16" s="296">
        <v>1924</v>
      </c>
      <c r="D16" s="296">
        <v>0</v>
      </c>
      <c r="E16" s="296">
        <v>0</v>
      </c>
      <c r="F16" s="296" t="s">
        <v>5741</v>
      </c>
    </row>
    <row r="18" spans="1:6" x14ac:dyDescent="0.25">
      <c r="A18" s="297" t="s">
        <v>69</v>
      </c>
      <c r="B18" s="302" t="s">
        <v>4647</v>
      </c>
      <c r="C18" s="303"/>
      <c r="D18" s="303"/>
      <c r="E18" s="303"/>
      <c r="F18" s="303"/>
    </row>
    <row r="19" spans="1:6" x14ac:dyDescent="0.25">
      <c r="C19" s="297">
        <v>4</v>
      </c>
      <c r="D19" s="297">
        <v>8</v>
      </c>
      <c r="E19" s="297">
        <v>12</v>
      </c>
      <c r="F19" s="297">
        <v>16</v>
      </c>
    </row>
    <row r="20" spans="1:6" x14ac:dyDescent="0.25">
      <c r="C20" s="297" t="s">
        <v>4635</v>
      </c>
      <c r="D20" s="297" t="s">
        <v>4636</v>
      </c>
      <c r="E20" s="297" t="s">
        <v>4637</v>
      </c>
      <c r="F20" s="297" t="s">
        <v>4638</v>
      </c>
    </row>
    <row r="21" spans="1:6" x14ac:dyDescent="0.25">
      <c r="A21" s="297">
        <v>10</v>
      </c>
      <c r="B21" s="294" t="s">
        <v>4648</v>
      </c>
      <c r="C21" s="296">
        <v>1925</v>
      </c>
      <c r="D21" s="296">
        <v>0</v>
      </c>
      <c r="E21" s="296">
        <v>0</v>
      </c>
      <c r="F21" s="296" t="s">
        <v>5742</v>
      </c>
    </row>
    <row r="23" spans="1:6" x14ac:dyDescent="0.25">
      <c r="A23" s="297" t="s">
        <v>2826</v>
      </c>
      <c r="B23" s="302" t="s">
        <v>4653</v>
      </c>
      <c r="C23" s="303"/>
      <c r="D23" s="303"/>
      <c r="E23" s="303"/>
      <c r="F23" s="303"/>
    </row>
    <row r="24" spans="1:6" x14ac:dyDescent="0.25">
      <c r="C24" s="297">
        <v>4</v>
      </c>
      <c r="D24" s="297">
        <v>8</v>
      </c>
      <c r="E24" s="297">
        <v>12</v>
      </c>
      <c r="F24" s="297">
        <v>16</v>
      </c>
    </row>
    <row r="25" spans="1:6" x14ac:dyDescent="0.25">
      <c r="C25" s="297" t="s">
        <v>4635</v>
      </c>
      <c r="D25" s="297" t="s">
        <v>4636</v>
      </c>
      <c r="E25" s="297" t="s">
        <v>4637</v>
      </c>
      <c r="F25" s="297" t="s">
        <v>4638</v>
      </c>
    </row>
    <row r="26" spans="1:6" x14ac:dyDescent="0.25">
      <c r="A26" s="297">
        <v>10</v>
      </c>
      <c r="B26" s="294" t="s">
        <v>4654</v>
      </c>
      <c r="C26" s="296">
        <v>3</v>
      </c>
      <c r="D26" s="296">
        <v>0</v>
      </c>
      <c r="E26" s="296">
        <v>0</v>
      </c>
      <c r="F26" s="296" t="s">
        <v>5743</v>
      </c>
    </row>
  </sheetData>
  <mergeCells count="6">
    <mergeCell ref="B23:F23"/>
    <mergeCell ref="D1:G1"/>
    <mergeCell ref="D2:G2"/>
    <mergeCell ref="B8:F8"/>
    <mergeCell ref="B13:F13"/>
    <mergeCell ref="B18:F18"/>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4659</v>
      </c>
    </row>
    <row r="3" spans="1:4" x14ac:dyDescent="0.25">
      <c r="B3" s="1" t="s">
        <v>4</v>
      </c>
      <c r="C3" s="1">
        <v>1</v>
      </c>
    </row>
    <row r="4" spans="1:4" x14ac:dyDescent="0.25">
      <c r="B4" s="1" t="s">
        <v>5</v>
      </c>
      <c r="C4" s="1">
        <v>11979</v>
      </c>
    </row>
    <row r="5" spans="1:4" x14ac:dyDescent="0.25">
      <c r="B5" s="1" t="s">
        <v>6</v>
      </c>
      <c r="C5" s="5">
        <v>43100</v>
      </c>
    </row>
    <row r="6" spans="1:4" x14ac:dyDescent="0.25">
      <c r="B6" s="1" t="s">
        <v>7</v>
      </c>
      <c r="C6" s="1">
        <v>12</v>
      </c>
      <c r="D6" s="1" t="s">
        <v>8</v>
      </c>
    </row>
    <row r="8" spans="1:4" x14ac:dyDescent="0.25">
      <c r="A8" s="1" t="s">
        <v>9</v>
      </c>
      <c r="B8" s="300" t="s">
        <v>4660</v>
      </c>
      <c r="C8" s="301"/>
      <c r="D8" s="301"/>
    </row>
    <row r="9" spans="1:4" x14ac:dyDescent="0.25">
      <c r="C9" s="1">
        <v>4</v>
      </c>
      <c r="D9" s="1">
        <v>8</v>
      </c>
    </row>
    <row r="10" spans="1:4" x14ac:dyDescent="0.25">
      <c r="C10" s="1" t="s">
        <v>4661</v>
      </c>
      <c r="D10" s="1" t="s">
        <v>23</v>
      </c>
    </row>
    <row r="11" spans="1:4" x14ac:dyDescent="0.25">
      <c r="A11" s="1">
        <v>10</v>
      </c>
      <c r="B11" t="s">
        <v>4662</v>
      </c>
      <c r="C11" s="4">
        <v>14</v>
      </c>
      <c r="D11" s="4" t="s">
        <v>4941</v>
      </c>
    </row>
    <row r="12" spans="1:4" x14ac:dyDescent="0.25">
      <c r="A12" s="1">
        <v>20</v>
      </c>
      <c r="B12" t="s">
        <v>4663</v>
      </c>
      <c r="C12" s="26">
        <v>57936</v>
      </c>
      <c r="D12" s="26">
        <v>0</v>
      </c>
    </row>
    <row r="13" spans="1:4" x14ac:dyDescent="0.25">
      <c r="A13" s="1">
        <v>30</v>
      </c>
      <c r="B13" t="s">
        <v>4664</v>
      </c>
      <c r="C13" s="4">
        <v>57615</v>
      </c>
      <c r="D13" s="4">
        <v>0</v>
      </c>
    </row>
    <row r="14" spans="1:4" x14ac:dyDescent="0.25">
      <c r="A14" s="1">
        <v>40</v>
      </c>
      <c r="B14" t="s">
        <v>4665</v>
      </c>
      <c r="C14" s="4">
        <v>0</v>
      </c>
      <c r="D14" s="4">
        <v>0</v>
      </c>
    </row>
    <row r="15" spans="1:4" x14ac:dyDescent="0.25">
      <c r="A15" s="1">
        <v>50</v>
      </c>
      <c r="B15" t="s">
        <v>4666</v>
      </c>
      <c r="C15" s="4">
        <v>4489</v>
      </c>
      <c r="D15" s="4">
        <v>0</v>
      </c>
    </row>
    <row r="16" spans="1:4" x14ac:dyDescent="0.25">
      <c r="A16" s="1">
        <v>60</v>
      </c>
      <c r="B16" t="s">
        <v>4667</v>
      </c>
      <c r="C16" s="4">
        <v>196</v>
      </c>
      <c r="D16" s="4">
        <v>0</v>
      </c>
    </row>
    <row r="17" spans="1:4" x14ac:dyDescent="0.25">
      <c r="A17" s="1">
        <v>70</v>
      </c>
      <c r="B17" s="36" t="s">
        <v>4668</v>
      </c>
      <c r="C17" s="26">
        <v>21</v>
      </c>
      <c r="D17" s="26">
        <v>0</v>
      </c>
    </row>
    <row r="18" spans="1:4" x14ac:dyDescent="0.25">
      <c r="A18" s="1">
        <v>80</v>
      </c>
      <c r="B18" s="36" t="s">
        <v>4669</v>
      </c>
      <c r="C18" s="26">
        <v>23</v>
      </c>
      <c r="D18" s="26">
        <v>0</v>
      </c>
    </row>
    <row r="19" spans="1:4" x14ac:dyDescent="0.25">
      <c r="A19" s="1">
        <v>90</v>
      </c>
      <c r="B19" t="s">
        <v>4670</v>
      </c>
      <c r="C19" s="4">
        <v>0</v>
      </c>
      <c r="D19" s="4" t="s">
        <v>4942</v>
      </c>
    </row>
    <row r="20" spans="1:4" x14ac:dyDescent="0.25">
      <c r="A20" s="1">
        <v>100</v>
      </c>
      <c r="B20" s="36" t="s">
        <v>4671</v>
      </c>
      <c r="C20" s="26">
        <v>3</v>
      </c>
      <c r="D20" s="26" t="s">
        <v>4943</v>
      </c>
    </row>
    <row r="21" spans="1:4" x14ac:dyDescent="0.25">
      <c r="A21" s="1">
        <v>110</v>
      </c>
      <c r="B21" t="s">
        <v>4672</v>
      </c>
      <c r="C21" s="4">
        <v>4</v>
      </c>
      <c r="D21" s="4" t="s">
        <v>4944</v>
      </c>
    </row>
    <row r="22" spans="1:4" x14ac:dyDescent="0.25">
      <c r="A22" s="1">
        <v>120</v>
      </c>
      <c r="B22" t="s">
        <v>4673</v>
      </c>
      <c r="C22" s="4">
        <v>3722</v>
      </c>
      <c r="D22" s="4">
        <v>0</v>
      </c>
    </row>
    <row r="23" spans="1:4" x14ac:dyDescent="0.25">
      <c r="A23" s="1">
        <v>130</v>
      </c>
      <c r="B23" t="s">
        <v>4674</v>
      </c>
      <c r="C23" s="4">
        <v>11</v>
      </c>
      <c r="D23" s="4">
        <v>0</v>
      </c>
    </row>
    <row r="24" spans="1:4" x14ac:dyDescent="0.25">
      <c r="A24" s="1">
        <v>140</v>
      </c>
      <c r="B24" t="s">
        <v>4675</v>
      </c>
      <c r="C24" s="4">
        <v>57936</v>
      </c>
      <c r="D24" s="4" t="s">
        <v>4945</v>
      </c>
    </row>
  </sheetData>
  <mergeCells count="1">
    <mergeCell ref="B8:D8"/>
  </mergeCells>
  <dataValidations count="20">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D23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9 D2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11979</v>
      </c>
    </row>
    <row r="5" spans="1:13" x14ac:dyDescent="0.25">
      <c r="B5" s="1" t="s">
        <v>6</v>
      </c>
      <c r="C5" s="5">
        <v>43100</v>
      </c>
    </row>
    <row r="6" spans="1:13" x14ac:dyDescent="0.25">
      <c r="B6" s="1" t="s">
        <v>7</v>
      </c>
      <c r="C6" s="1">
        <v>12</v>
      </c>
      <c r="D6" s="1" t="s">
        <v>8</v>
      </c>
    </row>
    <row r="8" spans="1:13" x14ac:dyDescent="0.25">
      <c r="A8" s="1" t="s">
        <v>9</v>
      </c>
      <c r="B8" s="300" t="s">
        <v>57</v>
      </c>
      <c r="C8" s="301"/>
      <c r="D8" s="301"/>
      <c r="E8" s="301"/>
      <c r="F8" s="301"/>
      <c r="G8" s="301"/>
      <c r="H8" s="301"/>
      <c r="I8" s="301"/>
      <c r="J8" s="301"/>
      <c r="K8" s="301"/>
      <c r="L8" s="301"/>
      <c r="M8" s="301"/>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4950</v>
      </c>
      <c r="E11" s="4" t="s">
        <v>4950</v>
      </c>
      <c r="F11" s="4">
        <v>0</v>
      </c>
      <c r="G11" s="4">
        <v>0</v>
      </c>
      <c r="H11" s="6"/>
      <c r="I11" s="4">
        <v>0</v>
      </c>
      <c r="J11" s="4">
        <v>0</v>
      </c>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300" t="s">
        <v>68</v>
      </c>
      <c r="C15" s="301"/>
      <c r="D15" s="301"/>
      <c r="E15" s="301"/>
      <c r="F15" s="301"/>
      <c r="G15" s="301"/>
      <c r="H15" s="301"/>
      <c r="I15" s="301"/>
      <c r="J15" s="301"/>
      <c r="K15" s="301"/>
      <c r="L15" s="301"/>
      <c r="M15" s="301"/>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4950</v>
      </c>
      <c r="E18" s="4" t="s">
        <v>4950</v>
      </c>
      <c r="F18" s="4">
        <v>0</v>
      </c>
      <c r="G18" s="4">
        <v>0</v>
      </c>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300" t="s">
        <v>70</v>
      </c>
      <c r="C22" s="301"/>
      <c r="D22" s="301"/>
      <c r="E22" s="301"/>
      <c r="F22" s="301"/>
      <c r="G22" s="301"/>
      <c r="H22" s="301"/>
      <c r="I22" s="301"/>
      <c r="J22" s="301"/>
      <c r="K22" s="301"/>
      <c r="L22" s="301"/>
      <c r="M22" s="301"/>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4676</v>
      </c>
    </row>
    <row r="3" spans="1:6" x14ac:dyDescent="0.25">
      <c r="B3" s="1" t="s">
        <v>4</v>
      </c>
      <c r="C3" s="1">
        <v>1</v>
      </c>
    </row>
    <row r="4" spans="1:6" x14ac:dyDescent="0.25">
      <c r="B4" s="1" t="s">
        <v>5</v>
      </c>
      <c r="C4" s="1">
        <v>11979</v>
      </c>
    </row>
    <row r="5" spans="1:6" x14ac:dyDescent="0.25">
      <c r="B5" s="1" t="s">
        <v>6</v>
      </c>
      <c r="C5" s="5">
        <v>43100</v>
      </c>
    </row>
    <row r="6" spans="1:6" x14ac:dyDescent="0.25">
      <c r="B6" s="1" t="s">
        <v>7</v>
      </c>
      <c r="C6" s="1">
        <v>12</v>
      </c>
      <c r="D6" s="1" t="s">
        <v>8</v>
      </c>
    </row>
    <row r="8" spans="1:6" x14ac:dyDescent="0.25">
      <c r="A8" s="1" t="s">
        <v>9</v>
      </c>
      <c r="B8" s="300" t="s">
        <v>4677</v>
      </c>
      <c r="C8" s="301"/>
      <c r="D8" s="301"/>
      <c r="E8" s="301"/>
      <c r="F8" s="301"/>
    </row>
    <row r="9" spans="1:6" x14ac:dyDescent="0.25">
      <c r="C9" s="1">
        <v>4</v>
      </c>
      <c r="D9" s="1">
        <v>8</v>
      </c>
      <c r="E9" s="1">
        <v>12</v>
      </c>
      <c r="F9" s="1">
        <v>16</v>
      </c>
    </row>
    <row r="10" spans="1:6" x14ac:dyDescent="0.25">
      <c r="C10" s="1" t="s">
        <v>1386</v>
      </c>
      <c r="D10" s="1" t="s">
        <v>4678</v>
      </c>
      <c r="E10" s="1" t="s">
        <v>11</v>
      </c>
      <c r="F10" s="1" t="s">
        <v>23</v>
      </c>
    </row>
    <row r="11" spans="1:6" x14ac:dyDescent="0.25">
      <c r="A11" s="1">
        <v>10</v>
      </c>
      <c r="B11" t="s">
        <v>4679</v>
      </c>
      <c r="C11" s="4" t="s">
        <v>54</v>
      </c>
      <c r="D11" s="4" t="s">
        <v>4682</v>
      </c>
      <c r="E11" s="4" t="s">
        <v>4946</v>
      </c>
      <c r="F11" s="4" t="s">
        <v>4947</v>
      </c>
    </row>
    <row r="13" spans="1:6" x14ac:dyDescent="0.25">
      <c r="A13" s="1" t="s">
        <v>67</v>
      </c>
      <c r="B13" s="300" t="s">
        <v>4680</v>
      </c>
      <c r="C13" s="301"/>
      <c r="D13" s="301"/>
      <c r="E13" s="301"/>
      <c r="F13" s="301"/>
    </row>
    <row r="14" spans="1:6" x14ac:dyDescent="0.25">
      <c r="C14" s="1">
        <v>4</v>
      </c>
      <c r="D14" s="1">
        <v>8</v>
      </c>
      <c r="E14" s="1">
        <v>12</v>
      </c>
      <c r="F14" s="1">
        <v>16</v>
      </c>
    </row>
    <row r="15" spans="1:6" x14ac:dyDescent="0.25">
      <c r="C15" s="1" t="s">
        <v>1386</v>
      </c>
      <c r="D15" s="1" t="s">
        <v>4678</v>
      </c>
      <c r="E15" s="1" t="s">
        <v>11</v>
      </c>
      <c r="F15" s="1" t="s">
        <v>23</v>
      </c>
    </row>
    <row r="16" spans="1:6" x14ac:dyDescent="0.25">
      <c r="A16" s="1">
        <v>10</v>
      </c>
      <c r="B16" t="s">
        <v>4681</v>
      </c>
      <c r="C16" s="4" t="s">
        <v>54</v>
      </c>
      <c r="D16" s="4" t="s">
        <v>4682</v>
      </c>
      <c r="E16" s="4" t="s">
        <v>4948</v>
      </c>
      <c r="F16" s="4" t="s">
        <v>4949</v>
      </c>
    </row>
    <row r="351003" spans="1:2" x14ac:dyDescent="0.25">
      <c r="A351003" t="s">
        <v>54</v>
      </c>
      <c r="B351003" t="s">
        <v>4682</v>
      </c>
    </row>
    <row r="351004" spans="1:2" x14ac:dyDescent="0.25">
      <c r="A351004" t="s">
        <v>55</v>
      </c>
      <c r="B351004" t="s">
        <v>4683</v>
      </c>
    </row>
  </sheetData>
  <mergeCells count="2">
    <mergeCell ref="B8:F8"/>
    <mergeCell ref="B13:F13"/>
  </mergeCells>
  <dataValidations count="6">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16">
      <formula1>0</formula1>
      <formula2>390</formula2>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7"/>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11979</v>
      </c>
    </row>
    <row r="5" spans="1:20" x14ac:dyDescent="0.25">
      <c r="B5" s="1" t="s">
        <v>6</v>
      </c>
      <c r="C5" s="5">
        <v>43100</v>
      </c>
    </row>
    <row r="6" spans="1:20" x14ac:dyDescent="0.25">
      <c r="B6" s="1" t="s">
        <v>7</v>
      </c>
      <c r="C6" s="1">
        <v>12</v>
      </c>
      <c r="D6" s="1" t="s">
        <v>8</v>
      </c>
    </row>
    <row r="8" spans="1:20" x14ac:dyDescent="0.25">
      <c r="A8" s="1" t="s">
        <v>67</v>
      </c>
      <c r="B8" s="300" t="s">
        <v>73</v>
      </c>
      <c r="C8" s="301"/>
      <c r="D8" s="301"/>
      <c r="E8" s="301"/>
      <c r="F8" s="301"/>
      <c r="G8" s="301"/>
      <c r="H8" s="301"/>
      <c r="I8" s="301"/>
      <c r="J8" s="301"/>
      <c r="K8" s="301"/>
      <c r="L8" s="301"/>
      <c r="M8" s="301"/>
      <c r="N8" s="301"/>
      <c r="O8" s="301"/>
      <c r="P8" s="301"/>
      <c r="Q8" s="301"/>
      <c r="R8" s="301"/>
      <c r="S8" s="301"/>
      <c r="T8" s="301"/>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x14ac:dyDescent="0.25">
      <c r="A11" s="7">
        <v>1</v>
      </c>
      <c r="B11" s="8" t="s">
        <v>65</v>
      </c>
      <c r="C11" s="9" t="s">
        <v>54</v>
      </c>
      <c r="D11" s="9" t="s">
        <v>24</v>
      </c>
      <c r="E11" s="10" t="s">
        <v>24</v>
      </c>
      <c r="F11" s="9" t="s">
        <v>4684</v>
      </c>
      <c r="G11" s="9" t="s">
        <v>93</v>
      </c>
      <c r="H11" s="9" t="s">
        <v>4685</v>
      </c>
      <c r="I11" s="9">
        <v>1</v>
      </c>
      <c r="J11" s="9" t="s">
        <v>4686</v>
      </c>
      <c r="K11" s="11">
        <v>18303568.5</v>
      </c>
      <c r="L11" s="12">
        <v>1</v>
      </c>
      <c r="M11" s="13">
        <v>42795</v>
      </c>
      <c r="N11" s="9">
        <v>1</v>
      </c>
      <c r="O11" s="9" t="s">
        <v>4686</v>
      </c>
      <c r="P11" s="14">
        <v>18303568.5</v>
      </c>
      <c r="Q11" s="15"/>
      <c r="R11" s="16">
        <v>6817</v>
      </c>
      <c r="S11" s="13">
        <v>42891</v>
      </c>
      <c r="T11" s="9" t="s">
        <v>24</v>
      </c>
    </row>
    <row r="12" spans="1:20" x14ac:dyDescent="0.25">
      <c r="A12" s="7">
        <v>2</v>
      </c>
      <c r="B12" s="8" t="s">
        <v>4687</v>
      </c>
      <c r="C12" s="9" t="s">
        <v>54</v>
      </c>
      <c r="D12" s="9"/>
      <c r="E12" s="10"/>
      <c r="F12" s="9" t="s">
        <v>4684</v>
      </c>
      <c r="G12" s="9" t="s">
        <v>93</v>
      </c>
      <c r="H12" s="9" t="s">
        <v>4685</v>
      </c>
      <c r="I12" s="9">
        <v>1</v>
      </c>
      <c r="J12" s="9" t="s">
        <v>4686</v>
      </c>
      <c r="K12" s="11">
        <v>21964285.670000002</v>
      </c>
      <c r="L12" s="12">
        <v>1</v>
      </c>
      <c r="M12" s="13">
        <v>42795</v>
      </c>
      <c r="N12" s="9">
        <v>1</v>
      </c>
      <c r="O12" s="9" t="s">
        <v>4686</v>
      </c>
      <c r="P12" s="14">
        <v>21964285.670000002</v>
      </c>
      <c r="Q12" s="15"/>
      <c r="R12" s="16">
        <v>6717</v>
      </c>
      <c r="S12" s="13">
        <v>42891</v>
      </c>
      <c r="T12" s="9"/>
    </row>
    <row r="13" spans="1:20" x14ac:dyDescent="0.25">
      <c r="A13" s="7">
        <v>3</v>
      </c>
      <c r="B13" s="8" t="s">
        <v>4688</v>
      </c>
      <c r="C13" s="9" t="s">
        <v>54</v>
      </c>
      <c r="D13" s="9"/>
      <c r="E13" s="10"/>
      <c r="F13" s="9" t="s">
        <v>4684</v>
      </c>
      <c r="G13" s="9" t="s">
        <v>93</v>
      </c>
      <c r="H13" s="9" t="s">
        <v>4685</v>
      </c>
      <c r="I13" s="9">
        <v>1</v>
      </c>
      <c r="J13" s="9" t="s">
        <v>4686</v>
      </c>
      <c r="K13" s="11">
        <v>14571420.800000001</v>
      </c>
      <c r="L13" s="12">
        <v>1</v>
      </c>
      <c r="M13" s="13">
        <v>42795</v>
      </c>
      <c r="N13" s="9">
        <v>1</v>
      </c>
      <c r="O13" s="9" t="s">
        <v>4686</v>
      </c>
      <c r="P13" s="14">
        <v>14571420.800000001</v>
      </c>
      <c r="Q13" s="15"/>
      <c r="R13" s="16">
        <v>6617</v>
      </c>
      <c r="S13" s="13">
        <v>42892</v>
      </c>
      <c r="T13" s="9"/>
    </row>
    <row r="14" spans="1:20" x14ac:dyDescent="0.25">
      <c r="A14" s="7">
        <v>4</v>
      </c>
      <c r="B14" s="8" t="s">
        <v>4689</v>
      </c>
      <c r="C14" s="9" t="s">
        <v>54</v>
      </c>
      <c r="D14" s="9"/>
      <c r="E14" s="10"/>
      <c r="F14" s="9" t="s">
        <v>4684</v>
      </c>
      <c r="G14" s="9" t="s">
        <v>93</v>
      </c>
      <c r="H14" s="9" t="s">
        <v>4685</v>
      </c>
      <c r="I14" s="9">
        <v>1</v>
      </c>
      <c r="J14" s="9" t="s">
        <v>4686</v>
      </c>
      <c r="K14" s="11">
        <v>2589304.23</v>
      </c>
      <c r="L14" s="12">
        <v>1</v>
      </c>
      <c r="M14" s="13">
        <v>42795</v>
      </c>
      <c r="N14" s="9">
        <v>1</v>
      </c>
      <c r="O14" s="9" t="s">
        <v>4686</v>
      </c>
      <c r="P14" s="14">
        <v>2550000</v>
      </c>
      <c r="Q14" s="15"/>
      <c r="R14" s="17">
        <v>9017</v>
      </c>
      <c r="S14" s="13">
        <v>43048</v>
      </c>
      <c r="T14" s="9"/>
    </row>
    <row r="15" spans="1:20" x14ac:dyDescent="0.25">
      <c r="A15" s="7">
        <v>5</v>
      </c>
      <c r="B15" s="8" t="s">
        <v>4690</v>
      </c>
      <c r="C15" s="9" t="s">
        <v>54</v>
      </c>
      <c r="D15" s="9"/>
      <c r="E15" s="10"/>
      <c r="F15" s="9" t="s">
        <v>4684</v>
      </c>
      <c r="G15" s="9" t="s">
        <v>93</v>
      </c>
      <c r="H15" s="9" t="s">
        <v>4685</v>
      </c>
      <c r="I15" s="9">
        <v>1</v>
      </c>
      <c r="J15" s="9" t="s">
        <v>4686</v>
      </c>
      <c r="K15" s="11">
        <v>14571420.800000001</v>
      </c>
      <c r="L15" s="12">
        <v>1</v>
      </c>
      <c r="M15" s="13">
        <v>42795</v>
      </c>
      <c r="N15" s="9">
        <v>1</v>
      </c>
      <c r="O15" s="9" t="s">
        <v>4686</v>
      </c>
      <c r="P15" s="14">
        <v>14571420.800000001</v>
      </c>
      <c r="Q15" s="15"/>
      <c r="R15" s="16">
        <v>6517</v>
      </c>
      <c r="S15" s="13">
        <v>42892</v>
      </c>
      <c r="T15" s="9"/>
    </row>
    <row r="16" spans="1:20" x14ac:dyDescent="0.25">
      <c r="A16" s="7">
        <v>6</v>
      </c>
      <c r="B16" s="8" t="s">
        <v>4691</v>
      </c>
      <c r="C16" s="9" t="s">
        <v>54</v>
      </c>
      <c r="D16" s="9"/>
      <c r="E16" s="10"/>
      <c r="F16" s="9" t="s">
        <v>4692</v>
      </c>
      <c r="G16" s="9" t="s">
        <v>93</v>
      </c>
      <c r="H16" s="9" t="s">
        <v>4685</v>
      </c>
      <c r="I16" s="9">
        <v>1</v>
      </c>
      <c r="J16" s="9" t="s">
        <v>4686</v>
      </c>
      <c r="K16" s="11">
        <v>21420000</v>
      </c>
      <c r="L16" s="12">
        <v>1</v>
      </c>
      <c r="M16" s="13">
        <v>42795</v>
      </c>
      <c r="N16" s="9">
        <v>1</v>
      </c>
      <c r="O16" s="9" t="s">
        <v>4686</v>
      </c>
      <c r="P16" s="14">
        <v>21000000</v>
      </c>
      <c r="Q16" s="15"/>
      <c r="R16" s="17">
        <v>9317</v>
      </c>
      <c r="S16" s="13">
        <v>43054</v>
      </c>
      <c r="T16" s="9"/>
    </row>
    <row r="17" spans="1:20" x14ac:dyDescent="0.25">
      <c r="A17" s="7">
        <v>7</v>
      </c>
      <c r="B17" s="8" t="s">
        <v>4693</v>
      </c>
      <c r="C17" s="9" t="s">
        <v>54</v>
      </c>
      <c r="D17" s="9"/>
      <c r="E17" s="10"/>
      <c r="F17" s="9" t="s">
        <v>4694</v>
      </c>
      <c r="G17" s="9" t="s">
        <v>93</v>
      </c>
      <c r="H17" s="9" t="s">
        <v>4685</v>
      </c>
      <c r="I17" s="9">
        <v>1</v>
      </c>
      <c r="J17" s="9" t="s">
        <v>4686</v>
      </c>
      <c r="K17" s="11">
        <v>6000000</v>
      </c>
      <c r="L17" s="12">
        <v>1</v>
      </c>
      <c r="M17" s="43">
        <v>42755</v>
      </c>
      <c r="N17" s="9">
        <v>1</v>
      </c>
      <c r="O17" s="9" t="s">
        <v>4686</v>
      </c>
      <c r="P17" s="14">
        <v>6000000</v>
      </c>
      <c r="Q17" s="15"/>
      <c r="R17" s="17">
        <v>4017</v>
      </c>
      <c r="S17" s="13">
        <v>42802</v>
      </c>
      <c r="T17" s="9"/>
    </row>
    <row r="18" spans="1:20" x14ac:dyDescent="0.25">
      <c r="A18" s="7">
        <v>8</v>
      </c>
      <c r="B18" s="8" t="s">
        <v>4695</v>
      </c>
      <c r="C18" s="9" t="s">
        <v>54</v>
      </c>
      <c r="D18" s="9"/>
      <c r="E18" s="10"/>
      <c r="F18" s="9" t="s">
        <v>4696</v>
      </c>
      <c r="G18" s="9" t="s">
        <v>93</v>
      </c>
      <c r="H18" s="9" t="s">
        <v>4685</v>
      </c>
      <c r="I18" s="9">
        <v>1</v>
      </c>
      <c r="J18" s="9" t="s">
        <v>4686</v>
      </c>
      <c r="K18" s="11">
        <v>14947772</v>
      </c>
      <c r="L18" s="12">
        <v>1</v>
      </c>
      <c r="M18" s="43">
        <v>42755</v>
      </c>
      <c r="N18" s="9">
        <v>1</v>
      </c>
      <c r="O18" s="9" t="s">
        <v>4686</v>
      </c>
      <c r="P18" s="14">
        <v>14947772</v>
      </c>
      <c r="Q18" s="15"/>
      <c r="R18" s="17">
        <v>5617</v>
      </c>
      <c r="S18" s="13">
        <v>42810</v>
      </c>
      <c r="T18" s="9"/>
    </row>
    <row r="19" spans="1:20" x14ac:dyDescent="0.25">
      <c r="A19" s="7">
        <v>9</v>
      </c>
      <c r="B19" s="8" t="s">
        <v>4697</v>
      </c>
      <c r="C19" s="9" t="s">
        <v>54</v>
      </c>
      <c r="D19" s="9"/>
      <c r="E19" s="10"/>
      <c r="F19" s="9" t="s">
        <v>4696</v>
      </c>
      <c r="G19" s="9" t="s">
        <v>93</v>
      </c>
      <c r="H19" s="9" t="s">
        <v>4685</v>
      </c>
      <c r="I19" s="9">
        <v>1</v>
      </c>
      <c r="J19" s="9" t="s">
        <v>4686</v>
      </c>
      <c r="K19" s="11">
        <v>0</v>
      </c>
      <c r="L19" s="12">
        <v>1</v>
      </c>
      <c r="M19" s="43">
        <v>42755</v>
      </c>
      <c r="N19" s="9">
        <v>1</v>
      </c>
      <c r="O19" s="9" t="s">
        <v>4686</v>
      </c>
      <c r="P19" s="14">
        <v>11616324</v>
      </c>
      <c r="Q19" s="15"/>
      <c r="R19" s="17">
        <v>10817</v>
      </c>
      <c r="S19" s="13">
        <v>43089</v>
      </c>
      <c r="T19" s="9"/>
    </row>
    <row r="20" spans="1:20" x14ac:dyDescent="0.25">
      <c r="A20" s="7">
        <v>10</v>
      </c>
      <c r="B20" s="8" t="s">
        <v>91</v>
      </c>
      <c r="C20" s="9" t="s">
        <v>54</v>
      </c>
      <c r="D20" s="9"/>
      <c r="E20" s="10"/>
      <c r="F20" s="9" t="s">
        <v>4698</v>
      </c>
      <c r="G20" s="9" t="s">
        <v>93</v>
      </c>
      <c r="H20" s="9" t="s">
        <v>4685</v>
      </c>
      <c r="I20" s="9">
        <v>1</v>
      </c>
      <c r="J20" s="9" t="s">
        <v>4686</v>
      </c>
      <c r="K20" s="11">
        <v>14892500</v>
      </c>
      <c r="L20" s="12">
        <v>1</v>
      </c>
      <c r="M20" s="43">
        <v>42755</v>
      </c>
      <c r="N20" s="9">
        <v>1</v>
      </c>
      <c r="O20" s="9" t="s">
        <v>4686</v>
      </c>
      <c r="P20" s="14">
        <v>7446250</v>
      </c>
      <c r="Q20" s="15"/>
      <c r="R20" s="18">
        <v>5717</v>
      </c>
      <c r="S20" s="13">
        <v>42864</v>
      </c>
      <c r="T20" s="9"/>
    </row>
    <row r="21" spans="1:20" x14ac:dyDescent="0.25">
      <c r="A21" s="7">
        <v>11</v>
      </c>
      <c r="B21" s="8" t="s">
        <v>4699</v>
      </c>
      <c r="C21" s="9" t="s">
        <v>54</v>
      </c>
      <c r="D21" s="9"/>
      <c r="E21" s="10"/>
      <c r="F21" s="9" t="s">
        <v>4700</v>
      </c>
      <c r="G21" s="9" t="s">
        <v>93</v>
      </c>
      <c r="H21" s="9" t="s">
        <v>4685</v>
      </c>
      <c r="I21" s="9">
        <v>1</v>
      </c>
      <c r="J21" s="9" t="s">
        <v>4686</v>
      </c>
      <c r="K21" s="11">
        <v>22421658</v>
      </c>
      <c r="L21" s="12">
        <v>1</v>
      </c>
      <c r="M21" s="43">
        <v>42755</v>
      </c>
      <c r="N21" s="9">
        <v>1</v>
      </c>
      <c r="O21" s="9" t="s">
        <v>4686</v>
      </c>
      <c r="P21" s="14">
        <v>22421658</v>
      </c>
      <c r="Q21" s="15"/>
      <c r="R21" s="18">
        <v>3817</v>
      </c>
      <c r="S21" s="13">
        <v>42803</v>
      </c>
      <c r="T21" s="9"/>
    </row>
    <row r="22" spans="1:20" x14ac:dyDescent="0.25">
      <c r="A22" s="7">
        <v>12</v>
      </c>
      <c r="B22" s="8" t="s">
        <v>4701</v>
      </c>
      <c r="C22" s="9" t="s">
        <v>54</v>
      </c>
      <c r="D22" s="9"/>
      <c r="E22" s="10"/>
      <c r="F22" s="9" t="s">
        <v>4700</v>
      </c>
      <c r="G22" s="9" t="s">
        <v>93</v>
      </c>
      <c r="H22" s="9" t="s">
        <v>4685</v>
      </c>
      <c r="I22" s="9">
        <v>1</v>
      </c>
      <c r="J22" s="9" t="s">
        <v>4686</v>
      </c>
      <c r="K22" s="11">
        <v>22421658</v>
      </c>
      <c r="L22" s="12">
        <v>1</v>
      </c>
      <c r="M22" s="43">
        <v>42755</v>
      </c>
      <c r="N22" s="9">
        <v>1</v>
      </c>
      <c r="O22" s="9" t="s">
        <v>4686</v>
      </c>
      <c r="P22" s="19">
        <v>22421658</v>
      </c>
      <c r="Q22" s="15"/>
      <c r="R22" s="17">
        <v>5417</v>
      </c>
      <c r="S22" s="13">
        <v>42864</v>
      </c>
      <c r="T22" s="9"/>
    </row>
    <row r="23" spans="1:20" x14ac:dyDescent="0.25">
      <c r="A23" s="7">
        <v>13</v>
      </c>
      <c r="B23" s="8" t="s">
        <v>4702</v>
      </c>
      <c r="C23" s="9" t="s">
        <v>54</v>
      </c>
      <c r="D23" s="9"/>
      <c r="E23" s="10"/>
      <c r="F23" s="9" t="s">
        <v>4703</v>
      </c>
      <c r="G23" s="9" t="s">
        <v>93</v>
      </c>
      <c r="H23" s="9" t="s">
        <v>4685</v>
      </c>
      <c r="I23" s="9">
        <v>1</v>
      </c>
      <c r="J23" s="9" t="s">
        <v>4686</v>
      </c>
      <c r="K23" s="11">
        <v>11169375</v>
      </c>
      <c r="L23" s="12">
        <v>1</v>
      </c>
      <c r="M23" s="43">
        <v>42755</v>
      </c>
      <c r="N23" s="9">
        <v>1</v>
      </c>
      <c r="O23" s="9" t="s">
        <v>4686</v>
      </c>
      <c r="P23" s="19">
        <v>11169375</v>
      </c>
      <c r="Q23" s="15"/>
      <c r="R23" s="18">
        <v>5517</v>
      </c>
      <c r="S23" s="13">
        <v>42858</v>
      </c>
      <c r="T23" s="9"/>
    </row>
    <row r="24" spans="1:20" x14ac:dyDescent="0.25">
      <c r="A24" s="7">
        <v>14</v>
      </c>
      <c r="B24" s="8" t="s">
        <v>4704</v>
      </c>
      <c r="C24" s="9" t="s">
        <v>54</v>
      </c>
      <c r="D24" s="9"/>
      <c r="E24" s="10"/>
      <c r="F24" s="9" t="s">
        <v>4705</v>
      </c>
      <c r="G24" s="9" t="s">
        <v>93</v>
      </c>
      <c r="H24" s="9" t="s">
        <v>4685</v>
      </c>
      <c r="I24" s="9">
        <v>1</v>
      </c>
      <c r="J24" s="9" t="s">
        <v>4686</v>
      </c>
      <c r="K24" s="11">
        <v>171053929.19500002</v>
      </c>
      <c r="L24" s="12">
        <v>1</v>
      </c>
      <c r="M24" s="43">
        <v>42755</v>
      </c>
      <c r="N24" s="9">
        <v>1</v>
      </c>
      <c r="O24" s="9" t="s">
        <v>4686</v>
      </c>
      <c r="P24" s="14">
        <v>171000000</v>
      </c>
      <c r="Q24" s="15"/>
      <c r="R24" s="18">
        <v>4617</v>
      </c>
      <c r="S24" s="13">
        <v>42772</v>
      </c>
      <c r="T24" s="9"/>
    </row>
    <row r="25" spans="1:20" x14ac:dyDescent="0.25">
      <c r="A25" s="7">
        <v>15</v>
      </c>
      <c r="B25" s="8" t="s">
        <v>4706</v>
      </c>
      <c r="C25" s="9" t="s">
        <v>54</v>
      </c>
      <c r="D25" s="9"/>
      <c r="E25" s="10"/>
      <c r="F25" s="9" t="s">
        <v>4707</v>
      </c>
      <c r="G25" s="9" t="s">
        <v>93</v>
      </c>
      <c r="H25" s="9" t="s">
        <v>4708</v>
      </c>
      <c r="I25" s="9">
        <v>1</v>
      </c>
      <c r="J25" s="9" t="s">
        <v>4686</v>
      </c>
      <c r="K25" s="11">
        <v>36235966.666666664</v>
      </c>
      <c r="L25" s="12">
        <v>1</v>
      </c>
      <c r="M25" s="13">
        <v>42747</v>
      </c>
      <c r="N25" s="9">
        <v>1</v>
      </c>
      <c r="O25" s="9" t="s">
        <v>4686</v>
      </c>
      <c r="P25" s="19">
        <v>36235966.670000002</v>
      </c>
      <c r="Q25" s="15"/>
      <c r="R25" s="18">
        <v>3417</v>
      </c>
      <c r="S25" s="13">
        <v>42747</v>
      </c>
      <c r="T25" s="9"/>
    </row>
    <row r="26" spans="1:20" x14ac:dyDescent="0.25">
      <c r="A26" s="7">
        <v>16</v>
      </c>
      <c r="B26" s="8" t="s">
        <v>4709</v>
      </c>
      <c r="C26" s="9" t="s">
        <v>54</v>
      </c>
      <c r="D26" s="9"/>
      <c r="E26" s="10"/>
      <c r="F26" s="9" t="s">
        <v>4710</v>
      </c>
      <c r="G26" s="9" t="s">
        <v>93</v>
      </c>
      <c r="H26" s="9" t="s">
        <v>4708</v>
      </c>
      <c r="I26" s="9">
        <v>1</v>
      </c>
      <c r="J26" s="9" t="s">
        <v>4686</v>
      </c>
      <c r="K26" s="11">
        <v>19250000</v>
      </c>
      <c r="L26" s="12">
        <v>1</v>
      </c>
      <c r="M26" s="13">
        <v>42747</v>
      </c>
      <c r="N26" s="9">
        <v>1</v>
      </c>
      <c r="O26" s="9" t="s">
        <v>4686</v>
      </c>
      <c r="P26" s="19">
        <v>19250000</v>
      </c>
      <c r="Q26" s="15"/>
      <c r="R26" s="18">
        <v>3717</v>
      </c>
      <c r="S26" s="13">
        <v>42747</v>
      </c>
      <c r="T26" s="9"/>
    </row>
    <row r="27" spans="1:20" x14ac:dyDescent="0.25">
      <c r="A27" s="7">
        <v>17</v>
      </c>
      <c r="B27" s="8" t="s">
        <v>4711</v>
      </c>
      <c r="C27" s="9" t="s">
        <v>54</v>
      </c>
      <c r="D27" s="9"/>
      <c r="E27" s="10"/>
      <c r="F27" s="9" t="s">
        <v>4712</v>
      </c>
      <c r="G27" s="9" t="s">
        <v>93</v>
      </c>
      <c r="H27" s="9" t="s">
        <v>4708</v>
      </c>
      <c r="I27" s="9">
        <v>1</v>
      </c>
      <c r="J27" s="9" t="s">
        <v>4686</v>
      </c>
      <c r="K27" s="11">
        <v>39860725.340000004</v>
      </c>
      <c r="L27" s="12">
        <v>1</v>
      </c>
      <c r="M27" s="13">
        <v>42747</v>
      </c>
      <c r="N27" s="9">
        <v>1</v>
      </c>
      <c r="O27" s="9" t="s">
        <v>4686</v>
      </c>
      <c r="P27" s="14">
        <v>39860725.340000004</v>
      </c>
      <c r="Q27" s="15"/>
      <c r="R27" s="18">
        <v>3517</v>
      </c>
      <c r="S27" s="13">
        <v>42747</v>
      </c>
      <c r="T27" s="9"/>
    </row>
    <row r="28" spans="1:20" x14ac:dyDescent="0.25">
      <c r="A28" s="7">
        <v>18</v>
      </c>
      <c r="B28" s="8" t="s">
        <v>4713</v>
      </c>
      <c r="C28" s="9" t="s">
        <v>54</v>
      </c>
      <c r="D28" s="9"/>
      <c r="E28" s="10"/>
      <c r="F28" s="9" t="s">
        <v>4712</v>
      </c>
      <c r="G28" s="9" t="s">
        <v>93</v>
      </c>
      <c r="H28" s="9" t="s">
        <v>4708</v>
      </c>
      <c r="I28" s="9">
        <v>1</v>
      </c>
      <c r="J28" s="9" t="s">
        <v>4686</v>
      </c>
      <c r="K28" s="11">
        <v>47334611.326666653</v>
      </c>
      <c r="L28" s="12">
        <v>1</v>
      </c>
      <c r="M28" s="13">
        <v>42747</v>
      </c>
      <c r="N28" s="9">
        <v>1</v>
      </c>
      <c r="O28" s="9" t="s">
        <v>4686</v>
      </c>
      <c r="P28" s="14">
        <v>52068072.469999999</v>
      </c>
      <c r="Q28" s="15"/>
      <c r="R28" s="18">
        <v>6917</v>
      </c>
      <c r="S28" s="13">
        <v>42887</v>
      </c>
      <c r="T28" s="9"/>
    </row>
    <row r="29" spans="1:20" x14ac:dyDescent="0.25">
      <c r="A29" s="7">
        <v>19</v>
      </c>
      <c r="B29" s="8" t="s">
        <v>4714</v>
      </c>
      <c r="C29" s="9" t="s">
        <v>54</v>
      </c>
      <c r="D29" s="9"/>
      <c r="E29" s="10"/>
      <c r="F29" s="9" t="s">
        <v>4712</v>
      </c>
      <c r="G29" s="9" t="s">
        <v>93</v>
      </c>
      <c r="H29" s="9" t="s">
        <v>4708</v>
      </c>
      <c r="I29" s="9">
        <v>1</v>
      </c>
      <c r="J29" s="9" t="s">
        <v>4686</v>
      </c>
      <c r="K29" s="11">
        <v>87195336.670000002</v>
      </c>
      <c r="L29" s="12">
        <v>1</v>
      </c>
      <c r="M29" s="13">
        <v>42747</v>
      </c>
      <c r="N29" s="9">
        <v>1</v>
      </c>
      <c r="O29" s="9" t="s">
        <v>4686</v>
      </c>
      <c r="P29" s="14">
        <v>87195336.670000002</v>
      </c>
      <c r="Q29" s="15"/>
      <c r="R29" s="17">
        <v>3617</v>
      </c>
      <c r="S29" s="13">
        <v>42747</v>
      </c>
      <c r="T29" s="9"/>
    </row>
    <row r="30" spans="1:20" x14ac:dyDescent="0.25">
      <c r="A30" s="7">
        <v>20</v>
      </c>
      <c r="B30" s="8" t="s">
        <v>4715</v>
      </c>
      <c r="C30" s="9" t="s">
        <v>54</v>
      </c>
      <c r="D30" s="9"/>
      <c r="E30" s="10"/>
      <c r="F30" s="9" t="s">
        <v>4712</v>
      </c>
      <c r="G30" s="9" t="s">
        <v>93</v>
      </c>
      <c r="H30" s="9" t="s">
        <v>4708</v>
      </c>
      <c r="I30" s="9">
        <v>1</v>
      </c>
      <c r="J30" s="9" t="s">
        <v>4686</v>
      </c>
      <c r="K30" s="11">
        <v>0</v>
      </c>
      <c r="L30" s="12">
        <v>1</v>
      </c>
      <c r="M30" s="13">
        <v>42747</v>
      </c>
      <c r="N30" s="9">
        <v>1</v>
      </c>
      <c r="O30" s="9" t="s">
        <v>4686</v>
      </c>
      <c r="P30" s="14">
        <v>40608113.93</v>
      </c>
      <c r="Q30" s="15"/>
      <c r="R30" s="17">
        <v>7417</v>
      </c>
      <c r="S30" s="13">
        <v>42934</v>
      </c>
      <c r="T30" s="9"/>
    </row>
    <row r="31" spans="1:20" x14ac:dyDescent="0.25">
      <c r="A31" s="7">
        <v>21</v>
      </c>
      <c r="B31" s="8" t="s">
        <v>4716</v>
      </c>
      <c r="C31" s="9" t="s">
        <v>54</v>
      </c>
      <c r="D31" s="9"/>
      <c r="E31" s="10"/>
      <c r="F31" s="9" t="s">
        <v>4717</v>
      </c>
      <c r="G31" s="9" t="s">
        <v>93</v>
      </c>
      <c r="H31" s="9" t="s">
        <v>4708</v>
      </c>
      <c r="I31" s="9">
        <v>1</v>
      </c>
      <c r="J31" s="9" t="s">
        <v>4686</v>
      </c>
      <c r="K31" s="11">
        <v>62282500.000000007</v>
      </c>
      <c r="L31" s="12">
        <v>1</v>
      </c>
      <c r="M31" s="13">
        <v>42747</v>
      </c>
      <c r="N31" s="9">
        <v>1</v>
      </c>
      <c r="O31" s="9" t="s">
        <v>4686</v>
      </c>
      <c r="P31" s="14">
        <v>62282500</v>
      </c>
      <c r="Q31" s="15"/>
      <c r="R31" s="17">
        <v>117</v>
      </c>
      <c r="S31" s="13">
        <v>42746</v>
      </c>
      <c r="T31" s="9"/>
    </row>
    <row r="32" spans="1:20" x14ac:dyDescent="0.25">
      <c r="A32" s="7">
        <v>22</v>
      </c>
      <c r="B32" s="8" t="s">
        <v>4718</v>
      </c>
      <c r="C32" s="9" t="s">
        <v>54</v>
      </c>
      <c r="D32" s="9"/>
      <c r="E32" s="10"/>
      <c r="F32" s="9" t="s">
        <v>4717</v>
      </c>
      <c r="G32" s="9" t="s">
        <v>93</v>
      </c>
      <c r="H32" s="9" t="s">
        <v>4708</v>
      </c>
      <c r="I32" s="9">
        <v>1</v>
      </c>
      <c r="J32" s="9" t="s">
        <v>4686</v>
      </c>
      <c r="K32" s="11">
        <v>63528150.000000007</v>
      </c>
      <c r="L32" s="12">
        <v>1</v>
      </c>
      <c r="M32" s="13">
        <v>42740</v>
      </c>
      <c r="N32" s="9">
        <v>1</v>
      </c>
      <c r="O32" s="9" t="s">
        <v>4686</v>
      </c>
      <c r="P32" s="19">
        <v>63528150</v>
      </c>
      <c r="Q32" s="15"/>
      <c r="R32" s="18">
        <v>817</v>
      </c>
      <c r="S32" s="13">
        <v>42739</v>
      </c>
      <c r="T32" s="9"/>
    </row>
    <row r="33" spans="1:20" x14ac:dyDescent="0.25">
      <c r="A33" s="7">
        <v>23</v>
      </c>
      <c r="B33" s="8" t="s">
        <v>4719</v>
      </c>
      <c r="C33" s="9" t="s">
        <v>54</v>
      </c>
      <c r="D33" s="9"/>
      <c r="E33" s="10"/>
      <c r="F33" s="9" t="s">
        <v>4720</v>
      </c>
      <c r="G33" s="9" t="s">
        <v>93</v>
      </c>
      <c r="H33" s="9" t="s">
        <v>4708</v>
      </c>
      <c r="I33" s="9">
        <v>1</v>
      </c>
      <c r="J33" s="9" t="s">
        <v>4686</v>
      </c>
      <c r="K33" s="11">
        <v>63528150.000000007</v>
      </c>
      <c r="L33" s="12">
        <v>1</v>
      </c>
      <c r="M33" s="13">
        <v>42740</v>
      </c>
      <c r="N33" s="9">
        <v>1</v>
      </c>
      <c r="O33" s="9" t="s">
        <v>4686</v>
      </c>
      <c r="P33" s="19">
        <v>63528150</v>
      </c>
      <c r="Q33" s="15"/>
      <c r="R33" s="18">
        <v>517</v>
      </c>
      <c r="S33" s="13">
        <v>42739</v>
      </c>
      <c r="T33" s="9"/>
    </row>
    <row r="34" spans="1:20" x14ac:dyDescent="0.25">
      <c r="A34" s="7">
        <v>24</v>
      </c>
      <c r="B34" s="8" t="s">
        <v>4721</v>
      </c>
      <c r="C34" s="9" t="s">
        <v>54</v>
      </c>
      <c r="D34" s="9"/>
      <c r="E34" s="10"/>
      <c r="F34" s="9" t="s">
        <v>4722</v>
      </c>
      <c r="G34" s="9" t="s">
        <v>93</v>
      </c>
      <c r="H34" s="9" t="s">
        <v>4708</v>
      </c>
      <c r="I34" s="9">
        <v>1</v>
      </c>
      <c r="J34" s="9" t="s">
        <v>4686</v>
      </c>
      <c r="K34" s="11">
        <v>63528150.000000007</v>
      </c>
      <c r="L34" s="12">
        <v>1</v>
      </c>
      <c r="M34" s="13">
        <v>42740</v>
      </c>
      <c r="N34" s="9">
        <v>1</v>
      </c>
      <c r="O34" s="9" t="s">
        <v>4686</v>
      </c>
      <c r="P34" s="19">
        <v>26158650</v>
      </c>
      <c r="Q34" s="15"/>
      <c r="R34" s="17">
        <v>617</v>
      </c>
      <c r="S34" s="13">
        <v>42739</v>
      </c>
      <c r="T34" s="9"/>
    </row>
    <row r="35" spans="1:20" x14ac:dyDescent="0.25">
      <c r="A35" s="7">
        <v>25</v>
      </c>
      <c r="B35" s="8" t="s">
        <v>4723</v>
      </c>
      <c r="C35" s="9" t="s">
        <v>54</v>
      </c>
      <c r="D35" s="9"/>
      <c r="E35" s="10"/>
      <c r="F35" s="9" t="s">
        <v>4724</v>
      </c>
      <c r="G35" s="9" t="s">
        <v>93</v>
      </c>
      <c r="H35" s="9" t="s">
        <v>4708</v>
      </c>
      <c r="I35" s="9">
        <v>1</v>
      </c>
      <c r="J35" s="9" t="s">
        <v>4686</v>
      </c>
      <c r="K35" s="11">
        <v>90386855.299999997</v>
      </c>
      <c r="L35" s="12">
        <v>1</v>
      </c>
      <c r="M35" s="13">
        <v>42747</v>
      </c>
      <c r="N35" s="9">
        <v>1</v>
      </c>
      <c r="O35" s="9" t="s">
        <v>4686</v>
      </c>
      <c r="P35" s="19">
        <v>90386855.329999998</v>
      </c>
      <c r="Q35" s="15"/>
      <c r="R35" s="17">
        <v>417</v>
      </c>
      <c r="S35" s="13">
        <v>42746</v>
      </c>
      <c r="T35" s="9"/>
    </row>
    <row r="36" spans="1:20" x14ac:dyDescent="0.25">
      <c r="A36" s="7">
        <v>26</v>
      </c>
      <c r="B36" s="8" t="s">
        <v>4725</v>
      </c>
      <c r="C36" s="9" t="s">
        <v>54</v>
      </c>
      <c r="D36" s="9"/>
      <c r="E36" s="10"/>
      <c r="F36" s="9" t="s">
        <v>4726</v>
      </c>
      <c r="G36" s="9" t="s">
        <v>93</v>
      </c>
      <c r="H36" s="9" t="s">
        <v>4708</v>
      </c>
      <c r="I36" s="9">
        <v>1</v>
      </c>
      <c r="J36" s="9" t="s">
        <v>4686</v>
      </c>
      <c r="K36" s="11">
        <v>58723500.000000007</v>
      </c>
      <c r="L36" s="12">
        <v>1</v>
      </c>
      <c r="M36" s="13">
        <v>42767</v>
      </c>
      <c r="N36" s="9">
        <v>1</v>
      </c>
      <c r="O36" s="9" t="s">
        <v>4686</v>
      </c>
      <c r="P36" s="14">
        <v>59969150</v>
      </c>
      <c r="Q36" s="15"/>
      <c r="R36" s="17">
        <v>717</v>
      </c>
      <c r="S36" s="13">
        <v>42760</v>
      </c>
      <c r="T36" s="9"/>
    </row>
    <row r="37" spans="1:20" x14ac:dyDescent="0.25">
      <c r="A37" s="7">
        <v>27</v>
      </c>
      <c r="B37" s="8" t="s">
        <v>4727</v>
      </c>
      <c r="C37" s="9" t="s">
        <v>54</v>
      </c>
      <c r="D37" s="9"/>
      <c r="E37" s="10"/>
      <c r="F37" s="9" t="s">
        <v>4728</v>
      </c>
      <c r="G37" s="9" t="s">
        <v>93</v>
      </c>
      <c r="H37" s="9" t="s">
        <v>4708</v>
      </c>
      <c r="I37" s="9">
        <v>1</v>
      </c>
      <c r="J37" s="9" t="s">
        <v>4686</v>
      </c>
      <c r="K37" s="11">
        <v>63528150.000000007</v>
      </c>
      <c r="L37" s="12">
        <v>1</v>
      </c>
      <c r="M37" s="13">
        <v>42740</v>
      </c>
      <c r="N37" s="9">
        <v>1</v>
      </c>
      <c r="O37" s="9" t="s">
        <v>4686</v>
      </c>
      <c r="P37" s="14">
        <v>63528150</v>
      </c>
      <c r="Q37" s="15"/>
      <c r="R37" s="17">
        <v>217</v>
      </c>
      <c r="S37" s="13">
        <v>42739</v>
      </c>
      <c r="T37" s="9"/>
    </row>
    <row r="38" spans="1:20" x14ac:dyDescent="0.25">
      <c r="A38" s="7">
        <v>28</v>
      </c>
      <c r="B38" s="8" t="s">
        <v>4729</v>
      </c>
      <c r="C38" s="9" t="s">
        <v>54</v>
      </c>
      <c r="D38" s="9"/>
      <c r="E38" s="10"/>
      <c r="F38" s="9" t="s">
        <v>4728</v>
      </c>
      <c r="G38" s="9" t="s">
        <v>93</v>
      </c>
      <c r="H38" s="9" t="s">
        <v>4708</v>
      </c>
      <c r="I38" s="9">
        <v>1</v>
      </c>
      <c r="J38" s="9" t="s">
        <v>4686</v>
      </c>
      <c r="K38" s="11">
        <v>21420000</v>
      </c>
      <c r="L38" s="12">
        <v>1</v>
      </c>
      <c r="M38" s="13">
        <v>42740</v>
      </c>
      <c r="N38" s="9">
        <v>1</v>
      </c>
      <c r="O38" s="9" t="s">
        <v>4686</v>
      </c>
      <c r="P38" s="19">
        <v>21420000</v>
      </c>
      <c r="Q38" s="15"/>
      <c r="R38" s="17">
        <v>1017</v>
      </c>
      <c r="S38" s="13">
        <v>42739</v>
      </c>
      <c r="T38" s="9"/>
    </row>
    <row r="39" spans="1:20" x14ac:dyDescent="0.25">
      <c r="A39" s="7">
        <v>29</v>
      </c>
      <c r="B39" s="8" t="s">
        <v>4730</v>
      </c>
      <c r="C39" s="9" t="s">
        <v>54</v>
      </c>
      <c r="D39" s="9"/>
      <c r="E39" s="10"/>
      <c r="F39" s="9" t="s">
        <v>4728</v>
      </c>
      <c r="G39" s="9" t="s">
        <v>93</v>
      </c>
      <c r="H39" s="9" t="s">
        <v>4708</v>
      </c>
      <c r="I39" s="9">
        <v>1</v>
      </c>
      <c r="J39" s="9" t="s">
        <v>4686</v>
      </c>
      <c r="K39" s="11">
        <v>63528150.000000007</v>
      </c>
      <c r="L39" s="12">
        <v>1</v>
      </c>
      <c r="M39" s="13">
        <v>42740</v>
      </c>
      <c r="N39" s="9">
        <v>1</v>
      </c>
      <c r="O39" s="9" t="s">
        <v>4686</v>
      </c>
      <c r="P39" s="19">
        <v>63528150</v>
      </c>
      <c r="Q39" s="15"/>
      <c r="R39" s="17">
        <v>317</v>
      </c>
      <c r="S39" s="13">
        <v>42739</v>
      </c>
      <c r="T39" s="9"/>
    </row>
    <row r="40" spans="1:20" x14ac:dyDescent="0.25">
      <c r="A40" s="7">
        <v>30</v>
      </c>
      <c r="B40" s="8" t="s">
        <v>4731</v>
      </c>
      <c r="C40" s="9" t="s">
        <v>54</v>
      </c>
      <c r="D40" s="9"/>
      <c r="E40" s="10"/>
      <c r="F40" s="9" t="s">
        <v>4717</v>
      </c>
      <c r="G40" s="9" t="s">
        <v>93</v>
      </c>
      <c r="H40" s="9" t="s">
        <v>4708</v>
      </c>
      <c r="I40" s="9">
        <v>1</v>
      </c>
      <c r="J40" s="9" t="s">
        <v>4686</v>
      </c>
      <c r="K40" s="11">
        <v>40038750.000000007</v>
      </c>
      <c r="L40" s="12">
        <v>1</v>
      </c>
      <c r="M40" s="13">
        <v>42752</v>
      </c>
      <c r="N40" s="9">
        <v>1</v>
      </c>
      <c r="O40" s="9" t="s">
        <v>4686</v>
      </c>
      <c r="P40" s="14">
        <v>40038750</v>
      </c>
      <c r="Q40" s="15"/>
      <c r="R40" s="17">
        <v>917</v>
      </c>
      <c r="S40" s="13">
        <v>42751</v>
      </c>
      <c r="T40" s="9"/>
    </row>
    <row r="41" spans="1:20" x14ac:dyDescent="0.25">
      <c r="A41" s="7">
        <v>31</v>
      </c>
      <c r="B41" s="8" t="s">
        <v>4732</v>
      </c>
      <c r="C41" s="9" t="s">
        <v>54</v>
      </c>
      <c r="D41" s="9"/>
      <c r="E41" s="10"/>
      <c r="F41" s="9" t="s">
        <v>4733</v>
      </c>
      <c r="G41" s="9" t="s">
        <v>93</v>
      </c>
      <c r="H41" s="9" t="s">
        <v>4708</v>
      </c>
      <c r="I41" s="9">
        <v>1</v>
      </c>
      <c r="J41" s="9" t="s">
        <v>4686</v>
      </c>
      <c r="K41" s="11">
        <v>22000000</v>
      </c>
      <c r="L41" s="12">
        <v>1</v>
      </c>
      <c r="M41" s="13">
        <v>42751</v>
      </c>
      <c r="N41" s="9">
        <v>1</v>
      </c>
      <c r="O41" s="9" t="s">
        <v>4686</v>
      </c>
      <c r="P41" s="19">
        <v>5640000</v>
      </c>
      <c r="Q41" s="15"/>
      <c r="R41" s="17">
        <v>7717</v>
      </c>
      <c r="S41" s="13">
        <v>43004</v>
      </c>
      <c r="T41" s="9"/>
    </row>
    <row r="42" spans="1:20" x14ac:dyDescent="0.25">
      <c r="A42" s="7">
        <v>32</v>
      </c>
      <c r="B42" s="8" t="s">
        <v>4734</v>
      </c>
      <c r="C42" s="9" t="s">
        <v>54</v>
      </c>
      <c r="D42" s="9"/>
      <c r="E42" s="10"/>
      <c r="F42" s="9" t="s">
        <v>4735</v>
      </c>
      <c r="G42" s="9" t="s">
        <v>93</v>
      </c>
      <c r="H42" s="9" t="s">
        <v>4708</v>
      </c>
      <c r="I42" s="9">
        <v>1</v>
      </c>
      <c r="J42" s="9" t="s">
        <v>4686</v>
      </c>
      <c r="K42" s="11">
        <v>21000000</v>
      </c>
      <c r="L42" s="12">
        <v>1</v>
      </c>
      <c r="M42" s="13">
        <v>42747</v>
      </c>
      <c r="N42" s="9">
        <v>1</v>
      </c>
      <c r="O42" s="9" t="s">
        <v>4686</v>
      </c>
      <c r="P42" s="14">
        <v>7980000</v>
      </c>
      <c r="Q42" s="15"/>
      <c r="R42" s="17">
        <v>1117</v>
      </c>
      <c r="S42" s="13">
        <v>42746</v>
      </c>
      <c r="T42" s="9"/>
    </row>
    <row r="43" spans="1:20" x14ac:dyDescent="0.25">
      <c r="A43" s="7">
        <v>33</v>
      </c>
      <c r="B43" s="8" t="s">
        <v>4736</v>
      </c>
      <c r="C43" s="9" t="s">
        <v>54</v>
      </c>
      <c r="D43" s="9"/>
      <c r="E43" s="10"/>
      <c r="F43" s="9" t="s">
        <v>4737</v>
      </c>
      <c r="G43" s="9" t="s">
        <v>93</v>
      </c>
      <c r="H43" s="9" t="s">
        <v>4708</v>
      </c>
      <c r="I43" s="9">
        <v>1</v>
      </c>
      <c r="J43" s="9" t="s">
        <v>4686</v>
      </c>
      <c r="K43" s="11">
        <v>5683333.2000000002</v>
      </c>
      <c r="L43" s="12">
        <v>1</v>
      </c>
      <c r="M43" s="13">
        <v>42747</v>
      </c>
      <c r="N43" s="9">
        <v>1</v>
      </c>
      <c r="O43" s="9" t="s">
        <v>4686</v>
      </c>
      <c r="P43" s="19">
        <v>5683333.2000000002</v>
      </c>
      <c r="Q43" s="15"/>
      <c r="R43" s="17">
        <v>2517</v>
      </c>
      <c r="S43" s="13">
        <v>42747</v>
      </c>
      <c r="T43" s="9"/>
    </row>
    <row r="44" spans="1:20" x14ac:dyDescent="0.25">
      <c r="A44" s="7">
        <v>34</v>
      </c>
      <c r="B44" s="8" t="s">
        <v>4738</v>
      </c>
      <c r="C44" s="9" t="s">
        <v>54</v>
      </c>
      <c r="D44" s="9"/>
      <c r="E44" s="10"/>
      <c r="F44" s="9" t="s">
        <v>4737</v>
      </c>
      <c r="G44" s="9" t="s">
        <v>93</v>
      </c>
      <c r="H44" s="9" t="s">
        <v>4708</v>
      </c>
      <c r="I44" s="9">
        <v>1</v>
      </c>
      <c r="J44" s="9" t="s">
        <v>4686</v>
      </c>
      <c r="K44" s="11">
        <v>12400000.133333333</v>
      </c>
      <c r="L44" s="12">
        <v>1</v>
      </c>
      <c r="M44" s="13">
        <v>42747</v>
      </c>
      <c r="N44" s="9">
        <v>1</v>
      </c>
      <c r="O44" s="9" t="s">
        <v>4686</v>
      </c>
      <c r="P44" s="19">
        <v>11883333.33</v>
      </c>
      <c r="Q44" s="15"/>
      <c r="R44" s="17">
        <v>6417</v>
      </c>
      <c r="S44" s="13">
        <v>42867</v>
      </c>
      <c r="T44" s="9"/>
    </row>
    <row r="45" spans="1:20" x14ac:dyDescent="0.25">
      <c r="A45" s="7">
        <v>35</v>
      </c>
      <c r="B45" s="8" t="s">
        <v>4739</v>
      </c>
      <c r="C45" s="9" t="s">
        <v>54</v>
      </c>
      <c r="D45" s="9"/>
      <c r="E45" s="10"/>
      <c r="F45" s="9" t="s">
        <v>4737</v>
      </c>
      <c r="G45" s="9" t="s">
        <v>93</v>
      </c>
      <c r="H45" s="9" t="s">
        <v>4708</v>
      </c>
      <c r="I45" s="9">
        <v>1</v>
      </c>
      <c r="J45" s="9" t="s">
        <v>4686</v>
      </c>
      <c r="K45" s="11">
        <v>5683333.2000000002</v>
      </c>
      <c r="L45" s="12">
        <v>1</v>
      </c>
      <c r="M45" s="13">
        <v>42747</v>
      </c>
      <c r="N45" s="9">
        <v>1</v>
      </c>
      <c r="O45" s="9" t="s">
        <v>4686</v>
      </c>
      <c r="P45" s="19">
        <v>5683333.2000000002</v>
      </c>
      <c r="Q45" s="15"/>
      <c r="R45" s="17">
        <v>2617</v>
      </c>
      <c r="S45" s="13">
        <v>42747</v>
      </c>
      <c r="T45" s="9"/>
    </row>
    <row r="46" spans="1:20" x14ac:dyDescent="0.25">
      <c r="A46" s="7">
        <v>36</v>
      </c>
      <c r="B46" s="8" t="s">
        <v>4740</v>
      </c>
      <c r="C46" s="9" t="s">
        <v>54</v>
      </c>
      <c r="D46" s="9"/>
      <c r="E46" s="10"/>
      <c r="F46" s="9" t="s">
        <v>4737</v>
      </c>
      <c r="G46" s="9" t="s">
        <v>93</v>
      </c>
      <c r="H46" s="9" t="s">
        <v>4708</v>
      </c>
      <c r="I46" s="9">
        <v>1</v>
      </c>
      <c r="J46" s="9" t="s">
        <v>4686</v>
      </c>
      <c r="K46" s="11">
        <v>8000000</v>
      </c>
      <c r="L46" s="12">
        <v>1</v>
      </c>
      <c r="M46" s="13">
        <v>42747</v>
      </c>
      <c r="N46" s="9">
        <v>1</v>
      </c>
      <c r="O46" s="9" t="s">
        <v>4686</v>
      </c>
      <c r="P46" s="19">
        <v>8000000</v>
      </c>
      <c r="Q46" s="15"/>
      <c r="R46" s="17">
        <v>7017</v>
      </c>
      <c r="S46" s="13">
        <v>42907</v>
      </c>
      <c r="T46" s="9"/>
    </row>
    <row r="47" spans="1:20" x14ac:dyDescent="0.25">
      <c r="A47" s="7">
        <v>37</v>
      </c>
      <c r="B47" s="8" t="s">
        <v>4741</v>
      </c>
      <c r="C47" s="9" t="s">
        <v>54</v>
      </c>
      <c r="D47" s="9"/>
      <c r="E47" s="10"/>
      <c r="F47" s="9" t="s">
        <v>4737</v>
      </c>
      <c r="G47" s="9" t="s">
        <v>93</v>
      </c>
      <c r="H47" s="9" t="s">
        <v>4708</v>
      </c>
      <c r="I47" s="9">
        <v>1</v>
      </c>
      <c r="J47" s="9" t="s">
        <v>4686</v>
      </c>
      <c r="K47" s="11">
        <v>4000000</v>
      </c>
      <c r="L47" s="12">
        <v>1</v>
      </c>
      <c r="M47" s="13">
        <v>42747</v>
      </c>
      <c r="N47" s="9">
        <v>1</v>
      </c>
      <c r="O47" s="9" t="s">
        <v>4686</v>
      </c>
      <c r="P47" s="19">
        <v>4000000</v>
      </c>
      <c r="Q47" s="15"/>
      <c r="R47" s="17">
        <v>9717</v>
      </c>
      <c r="S47" s="13">
        <v>43069</v>
      </c>
      <c r="T47" s="9"/>
    </row>
    <row r="48" spans="1:20" x14ac:dyDescent="0.25">
      <c r="A48" s="7">
        <v>38</v>
      </c>
      <c r="B48" s="8" t="s">
        <v>4742</v>
      </c>
      <c r="C48" s="9" t="s">
        <v>54</v>
      </c>
      <c r="D48" s="9"/>
      <c r="E48" s="10"/>
      <c r="F48" s="9" t="s">
        <v>4737</v>
      </c>
      <c r="G48" s="9" t="s">
        <v>93</v>
      </c>
      <c r="H48" s="9" t="s">
        <v>4708</v>
      </c>
      <c r="I48" s="9">
        <v>1</v>
      </c>
      <c r="J48" s="9" t="s">
        <v>4686</v>
      </c>
      <c r="K48" s="11">
        <v>400000.13333333191</v>
      </c>
      <c r="L48" s="12">
        <v>1</v>
      </c>
      <c r="M48" s="13">
        <v>42747</v>
      </c>
      <c r="N48" s="9">
        <v>1</v>
      </c>
      <c r="O48" s="9" t="s">
        <v>4686</v>
      </c>
      <c r="P48" s="19">
        <v>4000000</v>
      </c>
      <c r="Q48" s="15"/>
      <c r="R48" s="17">
        <v>7817</v>
      </c>
      <c r="S48" s="13">
        <v>42965</v>
      </c>
      <c r="T48" s="9"/>
    </row>
    <row r="49" spans="1:20" x14ac:dyDescent="0.25">
      <c r="A49" s="7">
        <v>39</v>
      </c>
      <c r="B49" s="8" t="s">
        <v>4743</v>
      </c>
      <c r="C49" s="9" t="s">
        <v>54</v>
      </c>
      <c r="D49" s="9"/>
      <c r="E49" s="10"/>
      <c r="F49" s="9" t="s">
        <v>4744</v>
      </c>
      <c r="G49" s="9" t="s">
        <v>93</v>
      </c>
      <c r="H49" s="9" t="s">
        <v>4708</v>
      </c>
      <c r="I49" s="9">
        <v>1</v>
      </c>
      <c r="J49" s="9" t="s">
        <v>4686</v>
      </c>
      <c r="K49" s="11">
        <v>90386855.299999997</v>
      </c>
      <c r="L49" s="12">
        <v>1</v>
      </c>
      <c r="M49" s="13">
        <v>42747</v>
      </c>
      <c r="N49" s="9">
        <v>1</v>
      </c>
      <c r="O49" s="9" t="s">
        <v>4686</v>
      </c>
      <c r="P49" s="19">
        <v>90128607.140000001</v>
      </c>
      <c r="Q49" s="15"/>
      <c r="R49" s="17">
        <v>3217</v>
      </c>
      <c r="S49" s="13">
        <v>42747</v>
      </c>
      <c r="T49" s="9"/>
    </row>
    <row r="50" spans="1:20" x14ac:dyDescent="0.25">
      <c r="A50" s="7">
        <v>40</v>
      </c>
      <c r="B50" s="8" t="s">
        <v>4745</v>
      </c>
      <c r="C50" s="9" t="s">
        <v>54</v>
      </c>
      <c r="D50" s="9"/>
      <c r="E50" s="10"/>
      <c r="F50" s="9" t="s">
        <v>4746</v>
      </c>
      <c r="G50" s="9" t="s">
        <v>93</v>
      </c>
      <c r="H50" s="9" t="s">
        <v>4708</v>
      </c>
      <c r="I50" s="9">
        <v>1</v>
      </c>
      <c r="J50" s="9" t="s">
        <v>4686</v>
      </c>
      <c r="K50" s="11">
        <v>35000000</v>
      </c>
      <c r="L50" s="12">
        <v>1</v>
      </c>
      <c r="M50" s="13">
        <v>42747</v>
      </c>
      <c r="N50" s="9">
        <v>1</v>
      </c>
      <c r="O50" s="9" t="s">
        <v>4686</v>
      </c>
      <c r="P50" s="19">
        <v>34900000</v>
      </c>
      <c r="Q50" s="15"/>
      <c r="R50" s="17">
        <v>3317</v>
      </c>
      <c r="S50" s="13">
        <v>42747</v>
      </c>
      <c r="T50" s="9"/>
    </row>
    <row r="51" spans="1:20" x14ac:dyDescent="0.25">
      <c r="A51" s="7">
        <v>41</v>
      </c>
      <c r="B51" s="8" t="s">
        <v>4747</v>
      </c>
      <c r="C51" s="9" t="s">
        <v>54</v>
      </c>
      <c r="D51" s="9"/>
      <c r="E51" s="10"/>
      <c r="F51" s="9" t="s">
        <v>4748</v>
      </c>
      <c r="G51" s="9" t="s">
        <v>93</v>
      </c>
      <c r="H51" s="9" t="s">
        <v>4708</v>
      </c>
      <c r="I51" s="9">
        <v>1</v>
      </c>
      <c r="J51" s="9" t="s">
        <v>4686</v>
      </c>
      <c r="K51" s="11">
        <v>91678096.090000004</v>
      </c>
      <c r="L51" s="12">
        <v>1</v>
      </c>
      <c r="M51" s="13">
        <v>42742</v>
      </c>
      <c r="N51" s="9">
        <v>1</v>
      </c>
      <c r="O51" s="9" t="s">
        <v>4686</v>
      </c>
      <c r="P51" s="19">
        <v>33830513.060000002</v>
      </c>
      <c r="Q51" s="15"/>
      <c r="R51" s="17">
        <v>2317</v>
      </c>
      <c r="S51" s="13">
        <v>42740</v>
      </c>
      <c r="T51" s="9"/>
    </row>
    <row r="52" spans="1:20" x14ac:dyDescent="0.25">
      <c r="A52" s="7">
        <v>42</v>
      </c>
      <c r="B52" s="8" t="s">
        <v>4749</v>
      </c>
      <c r="C52" s="9" t="s">
        <v>54</v>
      </c>
      <c r="D52" s="9"/>
      <c r="E52" s="10"/>
      <c r="F52" s="9" t="s">
        <v>4750</v>
      </c>
      <c r="G52" s="9" t="s">
        <v>93</v>
      </c>
      <c r="H52" s="9" t="s">
        <v>4708</v>
      </c>
      <c r="I52" s="9">
        <v>1</v>
      </c>
      <c r="J52" s="9" t="s">
        <v>4686</v>
      </c>
      <c r="K52" s="11">
        <v>45089810</v>
      </c>
      <c r="L52" s="12">
        <v>1</v>
      </c>
      <c r="M52" s="13">
        <v>42795</v>
      </c>
      <c r="N52" s="9">
        <v>1</v>
      </c>
      <c r="O52" s="9" t="s">
        <v>4686</v>
      </c>
      <c r="P52" s="19">
        <v>45089810</v>
      </c>
      <c r="Q52" s="15"/>
      <c r="R52" s="17">
        <v>5817</v>
      </c>
      <c r="S52" s="13">
        <v>42864</v>
      </c>
      <c r="T52" s="9"/>
    </row>
    <row r="53" spans="1:20" x14ac:dyDescent="0.25">
      <c r="A53" s="7">
        <v>43</v>
      </c>
      <c r="B53" s="8" t="s">
        <v>4751</v>
      </c>
      <c r="C53" s="9" t="s">
        <v>54</v>
      </c>
      <c r="D53" s="9"/>
      <c r="E53" s="10"/>
      <c r="F53" s="9" t="s">
        <v>4750</v>
      </c>
      <c r="G53" s="9" t="s">
        <v>93</v>
      </c>
      <c r="H53" s="9" t="s">
        <v>4708</v>
      </c>
      <c r="I53" s="9">
        <v>1</v>
      </c>
      <c r="J53" s="9" t="s">
        <v>4686</v>
      </c>
      <c r="K53" s="11">
        <v>8993523.3333333358</v>
      </c>
      <c r="L53" s="12">
        <v>1</v>
      </c>
      <c r="M53" s="13">
        <v>42795</v>
      </c>
      <c r="N53" s="9">
        <v>1</v>
      </c>
      <c r="O53" s="9" t="s">
        <v>4686</v>
      </c>
      <c r="P53" s="19">
        <v>15837550</v>
      </c>
      <c r="Q53" s="15"/>
      <c r="R53" s="17">
        <v>8317</v>
      </c>
      <c r="S53" s="13">
        <v>43007</v>
      </c>
      <c r="T53" s="9"/>
    </row>
    <row r="54" spans="1:20" x14ac:dyDescent="0.25">
      <c r="A54" s="7">
        <v>44</v>
      </c>
      <c r="B54" s="8" t="s">
        <v>4752</v>
      </c>
      <c r="C54" s="9" t="s">
        <v>54</v>
      </c>
      <c r="D54" s="9"/>
      <c r="E54" s="10"/>
      <c r="F54" s="9" t="s">
        <v>4753</v>
      </c>
      <c r="G54" s="9" t="s">
        <v>93</v>
      </c>
      <c r="H54" s="9" t="s">
        <v>4708</v>
      </c>
      <c r="I54" s="9">
        <v>1</v>
      </c>
      <c r="J54" s="9" t="s">
        <v>4686</v>
      </c>
      <c r="K54" s="11">
        <v>20000000</v>
      </c>
      <c r="L54" s="12">
        <v>1</v>
      </c>
      <c r="M54" s="13">
        <v>42752</v>
      </c>
      <c r="N54" s="9">
        <v>1</v>
      </c>
      <c r="O54" s="9" t="s">
        <v>4686</v>
      </c>
      <c r="P54" s="19">
        <v>18000000</v>
      </c>
      <c r="Q54" s="15"/>
      <c r="R54" s="18">
        <v>2717</v>
      </c>
      <c r="S54" s="13">
        <v>42751</v>
      </c>
      <c r="T54" s="9"/>
    </row>
    <row r="55" spans="1:20" x14ac:dyDescent="0.25">
      <c r="A55" s="7">
        <v>45</v>
      </c>
      <c r="B55" s="8" t="s">
        <v>4754</v>
      </c>
      <c r="C55" s="9" t="s">
        <v>54</v>
      </c>
      <c r="D55" s="9"/>
      <c r="E55" s="10"/>
      <c r="F55" s="9" t="s">
        <v>4753</v>
      </c>
      <c r="G55" s="9" t="s">
        <v>93</v>
      </c>
      <c r="H55" s="9" t="s">
        <v>4708</v>
      </c>
      <c r="I55" s="9">
        <v>1</v>
      </c>
      <c r="J55" s="9" t="s">
        <v>4686</v>
      </c>
      <c r="K55" s="11">
        <v>14500000</v>
      </c>
      <c r="L55" s="12">
        <v>1</v>
      </c>
      <c r="M55" s="13">
        <v>42752</v>
      </c>
      <c r="N55" s="9">
        <v>1</v>
      </c>
      <c r="O55" s="9" t="s">
        <v>4686</v>
      </c>
      <c r="P55" s="19">
        <v>5200000</v>
      </c>
      <c r="Q55" s="15"/>
      <c r="R55" s="18">
        <v>9417</v>
      </c>
      <c r="S55" s="13">
        <v>43047</v>
      </c>
      <c r="T55" s="9"/>
    </row>
    <row r="56" spans="1:20" x14ac:dyDescent="0.25">
      <c r="A56" s="7">
        <v>46</v>
      </c>
      <c r="B56" s="8" t="s">
        <v>4755</v>
      </c>
      <c r="C56" s="9" t="s">
        <v>54</v>
      </c>
      <c r="D56" s="9"/>
      <c r="E56" s="10"/>
      <c r="F56" s="9" t="s">
        <v>4756</v>
      </c>
      <c r="G56" s="9" t="s">
        <v>93</v>
      </c>
      <c r="H56" s="9" t="s">
        <v>4708</v>
      </c>
      <c r="I56" s="9">
        <v>1</v>
      </c>
      <c r="J56" s="9" t="s">
        <v>4686</v>
      </c>
      <c r="K56" s="11">
        <v>33062500</v>
      </c>
      <c r="L56" s="12">
        <v>1</v>
      </c>
      <c r="M56" s="13">
        <v>42752</v>
      </c>
      <c r="N56" s="9">
        <v>1</v>
      </c>
      <c r="O56" s="9" t="s">
        <v>4686</v>
      </c>
      <c r="P56" s="19">
        <v>29804166</v>
      </c>
      <c r="Q56" s="15"/>
      <c r="R56" s="17">
        <v>3017</v>
      </c>
      <c r="S56" s="13">
        <v>42773</v>
      </c>
      <c r="T56" s="9"/>
    </row>
    <row r="57" spans="1:20" x14ac:dyDescent="0.25">
      <c r="A57" s="7">
        <v>47</v>
      </c>
      <c r="B57" s="8" t="s">
        <v>4757</v>
      </c>
      <c r="C57" s="9" t="s">
        <v>54</v>
      </c>
      <c r="D57" s="9"/>
      <c r="E57" s="10"/>
      <c r="F57" s="9" t="s">
        <v>4758</v>
      </c>
      <c r="G57" s="9" t="s">
        <v>93</v>
      </c>
      <c r="H57" s="9" t="s">
        <v>4708</v>
      </c>
      <c r="I57" s="9">
        <v>1</v>
      </c>
      <c r="J57" s="9" t="s">
        <v>4686</v>
      </c>
      <c r="K57" s="11">
        <v>40250000</v>
      </c>
      <c r="L57" s="12">
        <v>1</v>
      </c>
      <c r="M57" s="13">
        <v>42752</v>
      </c>
      <c r="N57" s="9">
        <v>1</v>
      </c>
      <c r="O57" s="9" t="s">
        <v>4686</v>
      </c>
      <c r="P57" s="19">
        <v>40250000</v>
      </c>
      <c r="Q57" s="15"/>
      <c r="R57" s="17">
        <v>2917</v>
      </c>
      <c r="S57" s="13">
        <v>42751</v>
      </c>
      <c r="T57" s="9"/>
    </row>
    <row r="58" spans="1:20" x14ac:dyDescent="0.25">
      <c r="A58" s="7">
        <v>48</v>
      </c>
      <c r="B58" s="8" t="s">
        <v>4759</v>
      </c>
      <c r="C58" s="9" t="s">
        <v>54</v>
      </c>
      <c r="D58" s="9"/>
      <c r="E58" s="10"/>
      <c r="F58" s="9" t="s">
        <v>4760</v>
      </c>
      <c r="G58" s="9" t="s">
        <v>93</v>
      </c>
      <c r="H58" s="9" t="s">
        <v>4708</v>
      </c>
      <c r="I58" s="9">
        <v>1</v>
      </c>
      <c r="J58" s="9" t="s">
        <v>4686</v>
      </c>
      <c r="K58" s="11">
        <v>78659999.999999985</v>
      </c>
      <c r="L58" s="12">
        <v>1</v>
      </c>
      <c r="M58" s="13">
        <v>42752</v>
      </c>
      <c r="N58" s="9">
        <v>1</v>
      </c>
      <c r="O58" s="9" t="s">
        <v>4686</v>
      </c>
      <c r="P58" s="19">
        <v>77976000</v>
      </c>
      <c r="Q58" s="15"/>
      <c r="R58" s="17">
        <v>3117</v>
      </c>
      <c r="S58" s="13">
        <v>42753</v>
      </c>
      <c r="T58" s="9"/>
    </row>
    <row r="59" spans="1:20" x14ac:dyDescent="0.25">
      <c r="A59" s="7">
        <v>49</v>
      </c>
      <c r="B59" s="8" t="s">
        <v>4761</v>
      </c>
      <c r="C59" s="9" t="s">
        <v>54</v>
      </c>
      <c r="D59" s="9"/>
      <c r="E59" s="10"/>
      <c r="F59" s="9" t="s">
        <v>4762</v>
      </c>
      <c r="G59" s="9" t="s">
        <v>93</v>
      </c>
      <c r="H59" s="9" t="s">
        <v>4708</v>
      </c>
      <c r="I59" s="9">
        <v>1</v>
      </c>
      <c r="J59" s="9" t="s">
        <v>4686</v>
      </c>
      <c r="K59" s="11">
        <v>40250000</v>
      </c>
      <c r="L59" s="12">
        <v>1</v>
      </c>
      <c r="M59" s="13">
        <v>42752</v>
      </c>
      <c r="N59" s="9">
        <v>1</v>
      </c>
      <c r="O59" s="9" t="s">
        <v>4686</v>
      </c>
      <c r="P59" s="14">
        <v>40250000</v>
      </c>
      <c r="Q59" s="15"/>
      <c r="R59" s="17">
        <v>2817</v>
      </c>
      <c r="S59" s="13">
        <v>42751</v>
      </c>
      <c r="T59" s="9"/>
    </row>
    <row r="60" spans="1:20" x14ac:dyDescent="0.25">
      <c r="A60" s="7">
        <v>50</v>
      </c>
      <c r="B60" s="8" t="s">
        <v>4763</v>
      </c>
      <c r="C60" s="9" t="s">
        <v>54</v>
      </c>
      <c r="D60" s="9"/>
      <c r="E60" s="10"/>
      <c r="F60" s="9" t="s">
        <v>4764</v>
      </c>
      <c r="G60" s="9" t="s">
        <v>93</v>
      </c>
      <c r="H60" s="9" t="s">
        <v>4685</v>
      </c>
      <c r="I60" s="9">
        <v>1</v>
      </c>
      <c r="J60" s="9" t="s">
        <v>4686</v>
      </c>
      <c r="K60" s="11">
        <v>20000000</v>
      </c>
      <c r="L60" s="12">
        <v>1</v>
      </c>
      <c r="M60" s="13">
        <v>43070</v>
      </c>
      <c r="N60" s="9">
        <v>1</v>
      </c>
      <c r="O60" s="9" t="s">
        <v>4686</v>
      </c>
      <c r="P60" s="14">
        <v>20000000</v>
      </c>
      <c r="Q60" s="15"/>
      <c r="R60" s="18">
        <v>10517</v>
      </c>
      <c r="S60" s="13">
        <v>43081</v>
      </c>
      <c r="T60" s="9"/>
    </row>
    <row r="61" spans="1:20" x14ac:dyDescent="0.25">
      <c r="A61" s="7">
        <v>51</v>
      </c>
      <c r="B61" s="8" t="s">
        <v>4765</v>
      </c>
      <c r="C61" s="9" t="s">
        <v>54</v>
      </c>
      <c r="D61" s="9"/>
      <c r="E61" s="10"/>
      <c r="F61" s="9" t="s">
        <v>4766</v>
      </c>
      <c r="G61" s="9" t="s">
        <v>93</v>
      </c>
      <c r="H61" s="9" t="s">
        <v>4708</v>
      </c>
      <c r="I61" s="9">
        <v>1</v>
      </c>
      <c r="J61" s="9" t="s">
        <v>4686</v>
      </c>
      <c r="K61" s="11">
        <v>5000000</v>
      </c>
      <c r="L61" s="12">
        <v>1</v>
      </c>
      <c r="M61" s="13">
        <v>43070</v>
      </c>
      <c r="N61" s="9">
        <v>1</v>
      </c>
      <c r="O61" s="9" t="s">
        <v>4686</v>
      </c>
      <c r="P61" s="14">
        <v>5000000</v>
      </c>
      <c r="Q61" s="15"/>
      <c r="R61" s="18">
        <v>10417</v>
      </c>
      <c r="S61" s="13">
        <v>43081</v>
      </c>
      <c r="T61" s="9"/>
    </row>
    <row r="62" spans="1:20" x14ac:dyDescent="0.25">
      <c r="A62" s="7">
        <v>52</v>
      </c>
      <c r="B62" s="8" t="s">
        <v>4767</v>
      </c>
      <c r="C62" s="9" t="s">
        <v>54</v>
      </c>
      <c r="D62" s="9"/>
      <c r="E62" s="10"/>
      <c r="F62" s="9" t="s">
        <v>4768</v>
      </c>
      <c r="G62" s="9" t="s">
        <v>93</v>
      </c>
      <c r="H62" s="9" t="s">
        <v>4685</v>
      </c>
      <c r="I62" s="9">
        <v>1</v>
      </c>
      <c r="J62" s="9" t="s">
        <v>4686</v>
      </c>
      <c r="K62" s="11">
        <v>42156922.100000001</v>
      </c>
      <c r="L62" s="12">
        <v>1</v>
      </c>
      <c r="M62" s="13">
        <v>43070</v>
      </c>
      <c r="N62" s="9">
        <v>1</v>
      </c>
      <c r="O62" s="9" t="s">
        <v>4686</v>
      </c>
      <c r="P62" s="14">
        <v>42156922.100000001</v>
      </c>
      <c r="Q62" s="15"/>
      <c r="R62" s="17">
        <v>10917</v>
      </c>
      <c r="S62" s="13">
        <v>43091</v>
      </c>
      <c r="T62" s="9"/>
    </row>
    <row r="63" spans="1:20" x14ac:dyDescent="0.25">
      <c r="A63" s="7">
        <v>53</v>
      </c>
      <c r="B63" s="8" t="s">
        <v>4769</v>
      </c>
      <c r="C63" s="9" t="s">
        <v>54</v>
      </c>
      <c r="D63" s="9"/>
      <c r="E63" s="10"/>
      <c r="F63" s="9" t="s">
        <v>4770</v>
      </c>
      <c r="G63" s="9" t="s">
        <v>99</v>
      </c>
      <c r="H63" s="9" t="s">
        <v>4771</v>
      </c>
      <c r="I63" s="9">
        <v>1</v>
      </c>
      <c r="J63" s="9" t="s">
        <v>4686</v>
      </c>
      <c r="K63" s="11">
        <v>14665341.9</v>
      </c>
      <c r="L63" s="12">
        <v>1</v>
      </c>
      <c r="M63" s="13">
        <v>42736</v>
      </c>
      <c r="N63" s="9">
        <v>1</v>
      </c>
      <c r="O63" s="9" t="s">
        <v>4686</v>
      </c>
      <c r="P63" s="19">
        <v>10144659</v>
      </c>
      <c r="Q63" s="15"/>
      <c r="R63" s="17">
        <v>1317</v>
      </c>
      <c r="S63" s="13">
        <v>42737</v>
      </c>
      <c r="T63" s="9"/>
    </row>
    <row r="64" spans="1:20" x14ac:dyDescent="0.25">
      <c r="A64" s="7">
        <v>54</v>
      </c>
      <c r="B64" s="8" t="s">
        <v>4772</v>
      </c>
      <c r="C64" s="9" t="s">
        <v>54</v>
      </c>
      <c r="D64" s="9"/>
      <c r="E64" s="10"/>
      <c r="F64" s="9" t="s">
        <v>4773</v>
      </c>
      <c r="G64" s="9" t="s">
        <v>99</v>
      </c>
      <c r="H64" s="9" t="s">
        <v>4774</v>
      </c>
      <c r="I64" s="9">
        <v>1</v>
      </c>
      <c r="J64" s="9" t="s">
        <v>4686</v>
      </c>
      <c r="K64" s="11">
        <v>6147815.8399999999</v>
      </c>
      <c r="L64" s="12">
        <v>1</v>
      </c>
      <c r="M64" s="13">
        <v>42795</v>
      </c>
      <c r="N64" s="9">
        <v>1</v>
      </c>
      <c r="O64" s="9" t="s">
        <v>4686</v>
      </c>
      <c r="P64" s="19">
        <v>6147815.8399999999</v>
      </c>
      <c r="Q64" s="15"/>
      <c r="R64" s="18">
        <v>4717</v>
      </c>
      <c r="S64" s="13">
        <v>42885</v>
      </c>
      <c r="T64" s="9"/>
    </row>
    <row r="65" spans="1:20" x14ac:dyDescent="0.25">
      <c r="A65" s="7">
        <v>55</v>
      </c>
      <c r="B65" s="8" t="s">
        <v>4775</v>
      </c>
      <c r="C65" s="9" t="s">
        <v>54</v>
      </c>
      <c r="D65" s="9"/>
      <c r="E65" s="10"/>
      <c r="F65" s="9" t="s">
        <v>4773</v>
      </c>
      <c r="G65" s="9" t="s">
        <v>99</v>
      </c>
      <c r="H65" s="9" t="s">
        <v>4774</v>
      </c>
      <c r="I65" s="9">
        <v>1</v>
      </c>
      <c r="J65" s="9" t="s">
        <v>4686</v>
      </c>
      <c r="K65" s="11">
        <v>358794.94000000041</v>
      </c>
      <c r="L65" s="12">
        <v>1</v>
      </c>
      <c r="M65" s="13">
        <v>42795</v>
      </c>
      <c r="N65" s="9">
        <v>1</v>
      </c>
      <c r="O65" s="9" t="s">
        <v>4686</v>
      </c>
      <c r="P65" s="19">
        <v>2999965.65</v>
      </c>
      <c r="Q65" s="15"/>
      <c r="R65" s="18">
        <v>9517</v>
      </c>
      <c r="S65" s="13">
        <v>43070</v>
      </c>
      <c r="T65" s="9"/>
    </row>
    <row r="66" spans="1:20" x14ac:dyDescent="0.25">
      <c r="A66" s="7">
        <v>56</v>
      </c>
      <c r="B66" s="8" t="s">
        <v>4776</v>
      </c>
      <c r="C66" s="9" t="s">
        <v>54</v>
      </c>
      <c r="D66" s="9"/>
      <c r="E66" s="10"/>
      <c r="F66" s="9" t="s">
        <v>4777</v>
      </c>
      <c r="G66" s="9" t="s">
        <v>99</v>
      </c>
      <c r="H66" s="9" t="s">
        <v>4778</v>
      </c>
      <c r="I66" s="9">
        <v>1</v>
      </c>
      <c r="J66" s="9" t="s">
        <v>4686</v>
      </c>
      <c r="K66" s="11">
        <v>59536087.469999999</v>
      </c>
      <c r="L66" s="12">
        <v>1</v>
      </c>
      <c r="M66" s="13">
        <v>42736</v>
      </c>
      <c r="N66" s="9">
        <v>1</v>
      </c>
      <c r="O66" s="9" t="s">
        <v>4686</v>
      </c>
      <c r="P66" s="19">
        <v>59536087.469999999</v>
      </c>
      <c r="Q66" s="15"/>
      <c r="R66" s="18">
        <v>1917</v>
      </c>
      <c r="S66" s="13">
        <v>42737</v>
      </c>
      <c r="T66" s="9"/>
    </row>
    <row r="67" spans="1:20" x14ac:dyDescent="0.25">
      <c r="A67" s="7">
        <v>57</v>
      </c>
      <c r="B67" s="8" t="s">
        <v>4779</v>
      </c>
      <c r="C67" s="9" t="s">
        <v>54</v>
      </c>
      <c r="D67" s="9"/>
      <c r="E67" s="10"/>
      <c r="F67" s="9" t="s">
        <v>4780</v>
      </c>
      <c r="G67" s="9" t="s">
        <v>99</v>
      </c>
      <c r="H67" s="9" t="s">
        <v>4781</v>
      </c>
      <c r="I67" s="9">
        <v>1</v>
      </c>
      <c r="J67" s="9" t="s">
        <v>4686</v>
      </c>
      <c r="K67" s="11">
        <v>80448832.120000005</v>
      </c>
      <c r="L67" s="12">
        <v>1</v>
      </c>
      <c r="M67" s="13">
        <v>42736</v>
      </c>
      <c r="N67" s="9">
        <v>1</v>
      </c>
      <c r="O67" s="9" t="s">
        <v>4686</v>
      </c>
      <c r="P67" s="19">
        <v>80438832.120000005</v>
      </c>
      <c r="Q67" s="15"/>
      <c r="R67" s="18">
        <v>1917</v>
      </c>
      <c r="S67" s="13">
        <v>42737</v>
      </c>
      <c r="T67" s="9"/>
    </row>
    <row r="68" spans="1:20" x14ac:dyDescent="0.25">
      <c r="A68" s="7">
        <v>58</v>
      </c>
      <c r="B68" s="8" t="s">
        <v>4782</v>
      </c>
      <c r="C68" s="9" t="s">
        <v>54</v>
      </c>
      <c r="D68" s="9"/>
      <c r="E68" s="10"/>
      <c r="F68" s="9" t="s">
        <v>4783</v>
      </c>
      <c r="G68" s="9" t="s">
        <v>99</v>
      </c>
      <c r="H68" s="9" t="s">
        <v>4784</v>
      </c>
      <c r="I68" s="9">
        <v>1</v>
      </c>
      <c r="J68" s="9" t="s">
        <v>4686</v>
      </c>
      <c r="K68" s="11">
        <v>5000000</v>
      </c>
      <c r="L68" s="12">
        <v>1</v>
      </c>
      <c r="M68" s="13">
        <v>42795</v>
      </c>
      <c r="N68" s="9">
        <v>1</v>
      </c>
      <c r="O68" s="9" t="s">
        <v>4686</v>
      </c>
      <c r="P68" s="19">
        <v>5000000</v>
      </c>
      <c r="Q68" s="15"/>
      <c r="R68" s="18">
        <v>4817</v>
      </c>
      <c r="S68" s="13">
        <v>42901</v>
      </c>
      <c r="T68" s="9"/>
    </row>
    <row r="69" spans="1:20" x14ac:dyDescent="0.25">
      <c r="A69" s="7">
        <v>59</v>
      </c>
      <c r="B69" s="8" t="s">
        <v>4785</v>
      </c>
      <c r="C69" s="9" t="s">
        <v>54</v>
      </c>
      <c r="D69" s="9"/>
      <c r="E69" s="10"/>
      <c r="F69" s="9" t="s">
        <v>4783</v>
      </c>
      <c r="G69" s="9" t="s">
        <v>99</v>
      </c>
      <c r="H69" s="9" t="s">
        <v>4784</v>
      </c>
      <c r="I69" s="9">
        <v>1</v>
      </c>
      <c r="J69" s="9" t="s">
        <v>4686</v>
      </c>
      <c r="K69" s="11">
        <v>0</v>
      </c>
      <c r="L69" s="12">
        <v>1</v>
      </c>
      <c r="M69" s="13">
        <v>42795</v>
      </c>
      <c r="N69" s="9">
        <v>1</v>
      </c>
      <c r="O69" s="9" t="s">
        <v>4686</v>
      </c>
      <c r="P69" s="19">
        <v>2214278</v>
      </c>
      <c r="Q69" s="15"/>
      <c r="R69" s="18">
        <v>8017</v>
      </c>
      <c r="S69" s="13">
        <v>42965</v>
      </c>
      <c r="T69" s="9"/>
    </row>
    <row r="70" spans="1:20" x14ac:dyDescent="0.25">
      <c r="A70" s="7">
        <v>60</v>
      </c>
      <c r="B70" s="8" t="s">
        <v>4786</v>
      </c>
      <c r="C70" s="9" t="s">
        <v>54</v>
      </c>
      <c r="D70" s="9"/>
      <c r="E70" s="10"/>
      <c r="F70" s="9" t="s">
        <v>4787</v>
      </c>
      <c r="G70" s="9" t="s">
        <v>99</v>
      </c>
      <c r="H70" s="9" t="s">
        <v>4788</v>
      </c>
      <c r="I70" s="9">
        <v>1</v>
      </c>
      <c r="J70" s="9" t="s">
        <v>4686</v>
      </c>
      <c r="K70" s="11">
        <v>4000000</v>
      </c>
      <c r="L70" s="12">
        <v>1</v>
      </c>
      <c r="M70" s="13">
        <v>42795</v>
      </c>
      <c r="N70" s="9">
        <v>1</v>
      </c>
      <c r="O70" s="9" t="s">
        <v>4686</v>
      </c>
      <c r="P70" s="19">
        <v>2663601</v>
      </c>
      <c r="Q70" s="15"/>
      <c r="R70" s="18">
        <v>9617</v>
      </c>
      <c r="S70" s="13">
        <v>43091</v>
      </c>
      <c r="T70" s="9"/>
    </row>
    <row r="71" spans="1:20" x14ac:dyDescent="0.25">
      <c r="A71" s="7">
        <v>61</v>
      </c>
      <c r="B71" s="8" t="s">
        <v>4789</v>
      </c>
      <c r="C71" s="9" t="s">
        <v>54</v>
      </c>
      <c r="D71" s="9"/>
      <c r="E71" s="10"/>
      <c r="F71" s="9" t="s">
        <v>4790</v>
      </c>
      <c r="G71" s="9" t="s">
        <v>99</v>
      </c>
      <c r="H71" s="9" t="s">
        <v>4791</v>
      </c>
      <c r="I71" s="9">
        <v>1</v>
      </c>
      <c r="J71" s="9" t="s">
        <v>4686</v>
      </c>
      <c r="K71" s="11">
        <v>1000000</v>
      </c>
      <c r="L71" s="12">
        <v>1</v>
      </c>
      <c r="M71" s="13">
        <v>42767</v>
      </c>
      <c r="N71" s="9">
        <v>1</v>
      </c>
      <c r="O71" s="9" t="s">
        <v>4686</v>
      </c>
      <c r="P71" s="19">
        <v>0</v>
      </c>
      <c r="Q71" s="15"/>
      <c r="R71" s="18">
        <v>0</v>
      </c>
      <c r="S71" s="13"/>
      <c r="T71" s="9"/>
    </row>
    <row r="72" spans="1:20" x14ac:dyDescent="0.25">
      <c r="A72" s="7">
        <v>62</v>
      </c>
      <c r="B72" s="8" t="s">
        <v>4792</v>
      </c>
      <c r="C72" s="9" t="s">
        <v>54</v>
      </c>
      <c r="D72" s="9"/>
      <c r="E72" s="10"/>
      <c r="F72" s="9" t="s">
        <v>4793</v>
      </c>
      <c r="G72" s="9" t="s">
        <v>92</v>
      </c>
      <c r="H72" s="9" t="s">
        <v>4794</v>
      </c>
      <c r="I72" s="9">
        <v>1</v>
      </c>
      <c r="J72" s="9" t="s">
        <v>4686</v>
      </c>
      <c r="K72" s="11">
        <v>149104716</v>
      </c>
      <c r="L72" s="12">
        <v>1</v>
      </c>
      <c r="M72" s="13">
        <v>42826</v>
      </c>
      <c r="N72" s="9">
        <v>1</v>
      </c>
      <c r="O72" s="9" t="s">
        <v>4686</v>
      </c>
      <c r="P72" s="19">
        <v>149104716</v>
      </c>
      <c r="Q72" s="15"/>
      <c r="R72" s="18">
        <v>5917</v>
      </c>
      <c r="S72" s="13">
        <v>42825</v>
      </c>
      <c r="T72" s="9"/>
    </row>
    <row r="73" spans="1:20" x14ac:dyDescent="0.25">
      <c r="A73" s="7">
        <v>63</v>
      </c>
      <c r="B73" s="8" t="s">
        <v>4795</v>
      </c>
      <c r="C73" s="9" t="s">
        <v>54</v>
      </c>
      <c r="D73" s="9"/>
      <c r="E73" s="10"/>
      <c r="F73" s="9" t="s">
        <v>4793</v>
      </c>
      <c r="G73" s="9" t="s">
        <v>92</v>
      </c>
      <c r="H73" s="9" t="s">
        <v>4794</v>
      </c>
      <c r="I73" s="9">
        <v>1</v>
      </c>
      <c r="J73" s="9" t="s">
        <v>4686</v>
      </c>
      <c r="K73" s="11">
        <v>59938563</v>
      </c>
      <c r="L73" s="12">
        <v>1</v>
      </c>
      <c r="M73" s="13">
        <v>42826</v>
      </c>
      <c r="N73" s="9">
        <v>1</v>
      </c>
      <c r="O73" s="9" t="s">
        <v>4686</v>
      </c>
      <c r="P73" s="19">
        <v>59938563</v>
      </c>
      <c r="Q73" s="15"/>
      <c r="R73" s="18">
        <v>8217</v>
      </c>
      <c r="S73" s="13">
        <v>43031</v>
      </c>
      <c r="T73" s="9"/>
    </row>
    <row r="74" spans="1:20" x14ac:dyDescent="0.25">
      <c r="A74" s="7">
        <v>64</v>
      </c>
      <c r="B74" s="8" t="s">
        <v>4796</v>
      </c>
      <c r="C74" s="9" t="s">
        <v>54</v>
      </c>
      <c r="D74" s="9"/>
      <c r="E74" s="10"/>
      <c r="F74" s="9" t="s">
        <v>4793</v>
      </c>
      <c r="G74" s="9" t="s">
        <v>92</v>
      </c>
      <c r="H74" s="9" t="s">
        <v>4794</v>
      </c>
      <c r="I74" s="9">
        <v>1</v>
      </c>
      <c r="J74" s="9" t="s">
        <v>4686</v>
      </c>
      <c r="K74" s="11">
        <v>222961341</v>
      </c>
      <c r="L74" s="12">
        <v>1</v>
      </c>
      <c r="M74" s="13">
        <v>42826</v>
      </c>
      <c r="N74" s="9">
        <v>1</v>
      </c>
      <c r="O74" s="9" t="s">
        <v>4686</v>
      </c>
      <c r="P74" s="19">
        <v>222961341</v>
      </c>
      <c r="Q74" s="15"/>
      <c r="R74" s="18">
        <v>8417</v>
      </c>
      <c r="S74" s="13">
        <v>43035</v>
      </c>
      <c r="T74" s="9"/>
    </row>
    <row r="75" spans="1:20" x14ac:dyDescent="0.25">
      <c r="A75" s="7">
        <v>65</v>
      </c>
      <c r="B75" s="8" t="s">
        <v>4797</v>
      </c>
      <c r="C75" s="9" t="s">
        <v>54</v>
      </c>
      <c r="D75" s="9"/>
      <c r="E75" s="10"/>
      <c r="F75" s="9" t="s">
        <v>4793</v>
      </c>
      <c r="G75" s="9" t="s">
        <v>92</v>
      </c>
      <c r="H75" s="9" t="s">
        <v>4794</v>
      </c>
      <c r="I75" s="9">
        <v>1</v>
      </c>
      <c r="J75" s="9" t="s">
        <v>4686</v>
      </c>
      <c r="K75" s="11">
        <v>41702355</v>
      </c>
      <c r="L75" s="12">
        <v>1</v>
      </c>
      <c r="M75" s="13">
        <v>42826</v>
      </c>
      <c r="N75" s="9">
        <v>1</v>
      </c>
      <c r="O75" s="9" t="s">
        <v>4686</v>
      </c>
      <c r="P75" s="19">
        <v>111480671</v>
      </c>
      <c r="Q75" s="15"/>
      <c r="R75" s="18">
        <v>11317</v>
      </c>
      <c r="S75" s="13">
        <v>43097</v>
      </c>
      <c r="T75" s="9"/>
    </row>
    <row r="76" spans="1:20" x14ac:dyDescent="0.25">
      <c r="A76" s="7">
        <v>66</v>
      </c>
      <c r="B76" s="8" t="s">
        <v>4798</v>
      </c>
      <c r="C76" s="9" t="s">
        <v>54</v>
      </c>
      <c r="D76" s="9"/>
      <c r="E76" s="10"/>
      <c r="F76" s="9" t="s">
        <v>4793</v>
      </c>
      <c r="G76" s="9" t="s">
        <v>92</v>
      </c>
      <c r="H76" s="9" t="s">
        <v>4794</v>
      </c>
      <c r="I76" s="9">
        <v>1</v>
      </c>
      <c r="J76" s="9" t="s">
        <v>4686</v>
      </c>
      <c r="K76" s="11">
        <v>293025</v>
      </c>
      <c r="L76" s="12">
        <v>1</v>
      </c>
      <c r="M76" s="13">
        <v>42826</v>
      </c>
      <c r="N76" s="9">
        <v>1</v>
      </c>
      <c r="O76" s="9" t="s">
        <v>4686</v>
      </c>
      <c r="P76" s="19">
        <v>293025</v>
      </c>
      <c r="Q76" s="15"/>
      <c r="R76" s="18">
        <v>6117</v>
      </c>
      <c r="S76" s="13">
        <v>42944</v>
      </c>
      <c r="T76" s="9"/>
    </row>
    <row r="77" spans="1:20" x14ac:dyDescent="0.25">
      <c r="A77" s="7">
        <v>67</v>
      </c>
      <c r="B77" s="8" t="s">
        <v>4799</v>
      </c>
      <c r="C77" s="9" t="s">
        <v>54</v>
      </c>
      <c r="D77" s="9"/>
      <c r="E77" s="10"/>
      <c r="F77" s="9" t="s">
        <v>4800</v>
      </c>
      <c r="G77" s="9" t="s">
        <v>93</v>
      </c>
      <c r="H77" s="9" t="s">
        <v>4801</v>
      </c>
      <c r="I77" s="9">
        <v>1</v>
      </c>
      <c r="J77" s="9" t="s">
        <v>4686</v>
      </c>
      <c r="K77" s="11">
        <v>756834898.92999995</v>
      </c>
      <c r="L77" s="12">
        <v>1</v>
      </c>
      <c r="M77" s="13">
        <v>42736</v>
      </c>
      <c r="N77" s="9">
        <v>1</v>
      </c>
      <c r="O77" s="9" t="s">
        <v>4686</v>
      </c>
      <c r="P77" s="19">
        <v>494029488.92000002</v>
      </c>
      <c r="Q77" s="15"/>
      <c r="R77" s="18">
        <v>2117</v>
      </c>
      <c r="S77" s="13">
        <v>42737</v>
      </c>
      <c r="T77" s="9"/>
    </row>
    <row r="78" spans="1:20" x14ac:dyDescent="0.25">
      <c r="A78" s="7">
        <v>68</v>
      </c>
      <c r="B78" s="8" t="s">
        <v>4802</v>
      </c>
      <c r="C78" s="9" t="s">
        <v>54</v>
      </c>
      <c r="D78" s="9"/>
      <c r="E78" s="10"/>
      <c r="F78" s="9" t="s">
        <v>4803</v>
      </c>
      <c r="G78" s="9" t="s">
        <v>93</v>
      </c>
      <c r="H78" s="9" t="s">
        <v>4801</v>
      </c>
      <c r="I78" s="9">
        <v>1</v>
      </c>
      <c r="J78" s="9" t="s">
        <v>4686</v>
      </c>
      <c r="K78" s="11">
        <v>244296000</v>
      </c>
      <c r="L78" s="12">
        <v>1</v>
      </c>
      <c r="M78" s="13">
        <v>42736</v>
      </c>
      <c r="N78" s="9">
        <v>1</v>
      </c>
      <c r="O78" s="9" t="s">
        <v>4686</v>
      </c>
      <c r="P78" s="19">
        <v>244296000</v>
      </c>
      <c r="Q78" s="15"/>
      <c r="R78" s="18">
        <v>1517</v>
      </c>
      <c r="S78" s="13">
        <v>42737</v>
      </c>
      <c r="T78" s="9"/>
    </row>
    <row r="79" spans="1:20" x14ac:dyDescent="0.25">
      <c r="A79" s="7">
        <v>69</v>
      </c>
      <c r="B79" s="8" t="s">
        <v>4804</v>
      </c>
      <c r="C79" s="9" t="s">
        <v>54</v>
      </c>
      <c r="D79" s="9"/>
      <c r="E79" s="10"/>
      <c r="F79" s="9" t="s">
        <v>4803</v>
      </c>
      <c r="G79" s="9" t="s">
        <v>93</v>
      </c>
      <c r="H79" s="9" t="s">
        <v>4801</v>
      </c>
      <c r="I79" s="9">
        <v>1</v>
      </c>
      <c r="J79" s="9" t="s">
        <v>4686</v>
      </c>
      <c r="K79" s="11">
        <v>0</v>
      </c>
      <c r="L79" s="12">
        <v>1</v>
      </c>
      <c r="M79" s="13">
        <v>42736</v>
      </c>
      <c r="N79" s="9">
        <v>1</v>
      </c>
      <c r="O79" s="9" t="s">
        <v>4686</v>
      </c>
      <c r="P79" s="19">
        <v>50324976</v>
      </c>
      <c r="Q79" s="15"/>
      <c r="R79" s="18">
        <v>11117</v>
      </c>
      <c r="S79" s="13">
        <v>43098</v>
      </c>
      <c r="T79" s="9"/>
    </row>
    <row r="80" spans="1:20" x14ac:dyDescent="0.25">
      <c r="A80" s="7">
        <v>70</v>
      </c>
      <c r="B80" s="8" t="s">
        <v>4805</v>
      </c>
      <c r="C80" s="9" t="s">
        <v>54</v>
      </c>
      <c r="D80" s="9"/>
      <c r="E80" s="10"/>
      <c r="F80" s="9" t="s">
        <v>4803</v>
      </c>
      <c r="G80" s="9" t="s">
        <v>93</v>
      </c>
      <c r="H80" s="9" t="s">
        <v>4801</v>
      </c>
      <c r="I80" s="9">
        <v>1</v>
      </c>
      <c r="J80" s="9" t="s">
        <v>4686</v>
      </c>
      <c r="K80" s="11">
        <v>0</v>
      </c>
      <c r="L80" s="12">
        <v>1</v>
      </c>
      <c r="M80" s="13">
        <v>42736</v>
      </c>
      <c r="N80" s="9">
        <v>1</v>
      </c>
      <c r="O80" s="9" t="s">
        <v>4686</v>
      </c>
      <c r="P80" s="19">
        <v>20051554</v>
      </c>
      <c r="Q80" s="15"/>
      <c r="R80" s="18">
        <v>5017</v>
      </c>
      <c r="S80" s="13">
        <v>42789</v>
      </c>
      <c r="T80" s="9"/>
    </row>
    <row r="81" spans="1:20" x14ac:dyDescent="0.25">
      <c r="A81" s="7">
        <v>71</v>
      </c>
      <c r="B81" s="8" t="s">
        <v>4806</v>
      </c>
      <c r="C81" s="9" t="s">
        <v>54</v>
      </c>
      <c r="D81" s="9"/>
      <c r="E81" s="10"/>
      <c r="F81" s="9" t="s">
        <v>4803</v>
      </c>
      <c r="G81" s="9" t="s">
        <v>93</v>
      </c>
      <c r="H81" s="9" t="s">
        <v>4801</v>
      </c>
      <c r="I81" s="9">
        <v>1</v>
      </c>
      <c r="J81" s="9" t="s">
        <v>4686</v>
      </c>
      <c r="K81" s="11">
        <v>0</v>
      </c>
      <c r="L81" s="12">
        <v>1</v>
      </c>
      <c r="M81" s="13">
        <v>42736</v>
      </c>
      <c r="N81" s="9">
        <v>1</v>
      </c>
      <c r="O81" s="9" t="s">
        <v>4686</v>
      </c>
      <c r="P81" s="19">
        <v>12894129</v>
      </c>
      <c r="Q81" s="15"/>
      <c r="R81" s="18">
        <v>5017</v>
      </c>
      <c r="S81" s="13">
        <v>42815</v>
      </c>
      <c r="T81" s="9"/>
    </row>
    <row r="82" spans="1:20" x14ac:dyDescent="0.25">
      <c r="A82" s="7">
        <v>72</v>
      </c>
      <c r="B82" s="8" t="s">
        <v>4807</v>
      </c>
      <c r="C82" s="9" t="s">
        <v>54</v>
      </c>
      <c r="D82" s="9"/>
      <c r="E82" s="10"/>
      <c r="F82" s="9" t="s">
        <v>4803</v>
      </c>
      <c r="G82" s="9" t="s">
        <v>93</v>
      </c>
      <c r="H82" s="9" t="s">
        <v>4801</v>
      </c>
      <c r="I82" s="9">
        <v>1</v>
      </c>
      <c r="J82" s="9" t="s">
        <v>4686</v>
      </c>
      <c r="K82" s="11">
        <v>0</v>
      </c>
      <c r="L82" s="12">
        <v>1</v>
      </c>
      <c r="M82" s="13">
        <v>42736</v>
      </c>
      <c r="N82" s="9">
        <v>1</v>
      </c>
      <c r="O82" s="9" t="s">
        <v>4686</v>
      </c>
      <c r="P82" s="19">
        <v>10049478</v>
      </c>
      <c r="Q82" s="15"/>
      <c r="R82" s="18">
        <v>5017</v>
      </c>
      <c r="S82" s="13">
        <v>42879</v>
      </c>
      <c r="T82" s="9"/>
    </row>
    <row r="83" spans="1:20" x14ac:dyDescent="0.25">
      <c r="A83" s="7">
        <v>73</v>
      </c>
      <c r="B83" s="8" t="s">
        <v>4808</v>
      </c>
      <c r="C83" s="9" t="s">
        <v>54</v>
      </c>
      <c r="D83" s="9"/>
      <c r="E83" s="10"/>
      <c r="F83" s="9" t="s">
        <v>4803</v>
      </c>
      <c r="G83" s="9" t="s">
        <v>93</v>
      </c>
      <c r="H83" s="9" t="s">
        <v>4801</v>
      </c>
      <c r="I83" s="9">
        <v>1</v>
      </c>
      <c r="J83" s="9" t="s">
        <v>4686</v>
      </c>
      <c r="K83" s="11">
        <v>0</v>
      </c>
      <c r="L83" s="12">
        <v>1</v>
      </c>
      <c r="M83" s="13">
        <v>42736</v>
      </c>
      <c r="N83" s="9">
        <v>1</v>
      </c>
      <c r="O83" s="9" t="s">
        <v>4686</v>
      </c>
      <c r="P83" s="19">
        <v>10049478</v>
      </c>
      <c r="Q83" s="15"/>
      <c r="R83" s="18">
        <v>5017</v>
      </c>
      <c r="S83" s="13">
        <v>42898</v>
      </c>
      <c r="T83" s="9"/>
    </row>
    <row r="84" spans="1:20" x14ac:dyDescent="0.25">
      <c r="A84" s="7">
        <v>74</v>
      </c>
      <c r="B84" s="8" t="s">
        <v>4809</v>
      </c>
      <c r="C84" s="9" t="s">
        <v>54</v>
      </c>
      <c r="D84" s="9"/>
      <c r="E84" s="10"/>
      <c r="F84" s="9" t="s">
        <v>4803</v>
      </c>
      <c r="G84" s="9" t="s">
        <v>93</v>
      </c>
      <c r="H84" s="9" t="s">
        <v>4801</v>
      </c>
      <c r="I84" s="9">
        <v>1</v>
      </c>
      <c r="J84" s="9" t="s">
        <v>4686</v>
      </c>
      <c r="K84" s="11">
        <v>0</v>
      </c>
      <c r="L84" s="12">
        <v>1</v>
      </c>
      <c r="M84" s="13">
        <v>42736</v>
      </c>
      <c r="N84" s="9">
        <v>1</v>
      </c>
      <c r="O84" s="9" t="s">
        <v>4686</v>
      </c>
      <c r="P84" s="19">
        <v>10049478</v>
      </c>
      <c r="Q84" s="15"/>
      <c r="R84" s="18">
        <v>5017</v>
      </c>
      <c r="S84" s="13">
        <v>42930</v>
      </c>
      <c r="T84" s="9"/>
    </row>
    <row r="85" spans="1:20" x14ac:dyDescent="0.25">
      <c r="A85" s="7">
        <v>75</v>
      </c>
      <c r="B85" s="8" t="s">
        <v>4810</v>
      </c>
      <c r="C85" s="9" t="s">
        <v>54</v>
      </c>
      <c r="D85" s="9"/>
      <c r="E85" s="10"/>
      <c r="F85" s="9" t="s">
        <v>4803</v>
      </c>
      <c r="G85" s="9" t="s">
        <v>93</v>
      </c>
      <c r="H85" s="9" t="s">
        <v>4801</v>
      </c>
      <c r="I85" s="9">
        <v>1</v>
      </c>
      <c r="J85" s="9" t="s">
        <v>4686</v>
      </c>
      <c r="K85" s="11">
        <v>0</v>
      </c>
      <c r="L85" s="12">
        <v>1</v>
      </c>
      <c r="M85" s="13">
        <v>42736</v>
      </c>
      <c r="N85" s="9">
        <v>1</v>
      </c>
      <c r="O85" s="9" t="s">
        <v>4686</v>
      </c>
      <c r="P85" s="19">
        <v>10049478</v>
      </c>
      <c r="Q85" s="15"/>
      <c r="R85" s="18">
        <v>5017</v>
      </c>
      <c r="S85" s="13">
        <v>42970</v>
      </c>
      <c r="T85" s="9"/>
    </row>
    <row r="86" spans="1:20" x14ac:dyDescent="0.25">
      <c r="A86" s="7">
        <v>76</v>
      </c>
      <c r="B86" s="8" t="s">
        <v>4811</v>
      </c>
      <c r="C86" s="9" t="s">
        <v>54</v>
      </c>
      <c r="D86" s="9"/>
      <c r="E86" s="10"/>
      <c r="F86" s="9" t="s">
        <v>4803</v>
      </c>
      <c r="G86" s="9" t="s">
        <v>93</v>
      </c>
      <c r="H86" s="9" t="s">
        <v>4801</v>
      </c>
      <c r="I86" s="9">
        <v>1</v>
      </c>
      <c r="J86" s="9" t="s">
        <v>4686</v>
      </c>
      <c r="K86" s="11">
        <v>0</v>
      </c>
      <c r="L86" s="12">
        <v>1</v>
      </c>
      <c r="M86" s="13">
        <v>42736</v>
      </c>
      <c r="N86" s="9">
        <v>1</v>
      </c>
      <c r="O86" s="9" t="s">
        <v>4686</v>
      </c>
      <c r="P86" s="19">
        <v>10049478</v>
      </c>
      <c r="Q86" s="15"/>
      <c r="R86" s="18">
        <v>5017</v>
      </c>
      <c r="S86" s="13">
        <v>43004</v>
      </c>
      <c r="T86" s="9"/>
    </row>
    <row r="87" spans="1:20" x14ac:dyDescent="0.25">
      <c r="A87" s="7">
        <v>77</v>
      </c>
      <c r="B87" s="8" t="s">
        <v>4812</v>
      </c>
      <c r="C87" s="9" t="s">
        <v>54</v>
      </c>
      <c r="D87" s="9"/>
      <c r="E87" s="10"/>
      <c r="F87" s="9" t="s">
        <v>4803</v>
      </c>
      <c r="G87" s="9" t="s">
        <v>93</v>
      </c>
      <c r="H87" s="9" t="s">
        <v>4801</v>
      </c>
      <c r="I87" s="9">
        <v>1</v>
      </c>
      <c r="J87" s="9" t="s">
        <v>4686</v>
      </c>
      <c r="K87" s="11">
        <v>0</v>
      </c>
      <c r="L87" s="12">
        <v>1</v>
      </c>
      <c r="M87" s="13">
        <v>42736</v>
      </c>
      <c r="N87" s="9">
        <v>1</v>
      </c>
      <c r="O87" s="9" t="s">
        <v>4686</v>
      </c>
      <c r="P87" s="19">
        <v>10049478</v>
      </c>
      <c r="Q87" s="15"/>
      <c r="R87" s="18">
        <v>5017</v>
      </c>
      <c r="S87" s="13">
        <v>43039</v>
      </c>
      <c r="T87" s="9"/>
    </row>
    <row r="88" spans="1:20" x14ac:dyDescent="0.25">
      <c r="A88" s="7">
        <v>78</v>
      </c>
      <c r="B88" s="8" t="s">
        <v>4813</v>
      </c>
      <c r="C88" s="9" t="s">
        <v>54</v>
      </c>
      <c r="D88" s="9"/>
      <c r="E88" s="10"/>
      <c r="F88" s="9" t="s">
        <v>4803</v>
      </c>
      <c r="G88" s="9" t="s">
        <v>93</v>
      </c>
      <c r="H88" s="9" t="s">
        <v>4801</v>
      </c>
      <c r="I88" s="9">
        <v>1</v>
      </c>
      <c r="J88" s="9" t="s">
        <v>4686</v>
      </c>
      <c r="K88" s="11">
        <v>0</v>
      </c>
      <c r="L88" s="12">
        <v>1</v>
      </c>
      <c r="M88" s="13">
        <v>42736</v>
      </c>
      <c r="N88" s="9">
        <v>1</v>
      </c>
      <c r="O88" s="9" t="s">
        <v>4686</v>
      </c>
      <c r="P88" s="19">
        <v>10049478</v>
      </c>
      <c r="Q88" s="15"/>
      <c r="R88" s="18">
        <v>5017</v>
      </c>
      <c r="S88" s="13">
        <v>43049</v>
      </c>
      <c r="T88" s="9"/>
    </row>
    <row r="89" spans="1:20" x14ac:dyDescent="0.25">
      <c r="A89" s="7">
        <v>79</v>
      </c>
      <c r="B89" s="8" t="s">
        <v>4814</v>
      </c>
      <c r="C89" s="9" t="s">
        <v>54</v>
      </c>
      <c r="D89" s="9"/>
      <c r="E89" s="10"/>
      <c r="F89" s="9" t="s">
        <v>4803</v>
      </c>
      <c r="G89" s="9" t="s">
        <v>93</v>
      </c>
      <c r="H89" s="9" t="s">
        <v>4801</v>
      </c>
      <c r="I89" s="9">
        <v>1</v>
      </c>
      <c r="J89" s="9" t="s">
        <v>4686</v>
      </c>
      <c r="K89" s="11">
        <v>0</v>
      </c>
      <c r="L89" s="12">
        <v>1</v>
      </c>
      <c r="M89" s="13">
        <v>42736</v>
      </c>
      <c r="N89" s="9">
        <v>1</v>
      </c>
      <c r="O89" s="9" t="s">
        <v>4686</v>
      </c>
      <c r="P89" s="19">
        <v>10323427</v>
      </c>
      <c r="Q89" s="15"/>
      <c r="R89" s="18">
        <v>5017</v>
      </c>
      <c r="S89" s="13">
        <v>43095</v>
      </c>
      <c r="T89" s="9"/>
    </row>
    <row r="90" spans="1:20" x14ac:dyDescent="0.25">
      <c r="A90" s="7">
        <v>80</v>
      </c>
      <c r="B90" s="8" t="s">
        <v>4815</v>
      </c>
      <c r="C90" s="9" t="s">
        <v>54</v>
      </c>
      <c r="D90" s="9"/>
      <c r="E90" s="10"/>
      <c r="F90" s="9" t="s">
        <v>4803</v>
      </c>
      <c r="G90" s="9" t="s">
        <v>93</v>
      </c>
      <c r="H90" s="9" t="s">
        <v>4801</v>
      </c>
      <c r="I90" s="9">
        <v>1</v>
      </c>
      <c r="J90" s="9" t="s">
        <v>4686</v>
      </c>
      <c r="K90" s="11">
        <v>0</v>
      </c>
      <c r="L90" s="12">
        <v>1</v>
      </c>
      <c r="M90" s="13">
        <v>42736</v>
      </c>
      <c r="N90" s="9">
        <v>1</v>
      </c>
      <c r="O90" s="9" t="s">
        <v>4686</v>
      </c>
      <c r="P90" s="19">
        <v>10120583</v>
      </c>
      <c r="Q90" s="15"/>
      <c r="R90" s="18">
        <v>5017</v>
      </c>
      <c r="S90" s="13">
        <v>42826</v>
      </c>
      <c r="T90" s="9"/>
    </row>
    <row r="91" spans="1:20" x14ac:dyDescent="0.25">
      <c r="A91" s="7">
        <v>81</v>
      </c>
      <c r="B91" s="8" t="s">
        <v>4816</v>
      </c>
      <c r="C91" s="9" t="s">
        <v>54</v>
      </c>
      <c r="D91" s="9"/>
      <c r="E91" s="10"/>
      <c r="F91" s="9" t="s">
        <v>4817</v>
      </c>
      <c r="G91" s="9" t="s">
        <v>93</v>
      </c>
      <c r="H91" s="9" t="s">
        <v>4801</v>
      </c>
      <c r="I91" s="9">
        <v>1</v>
      </c>
      <c r="J91" s="9" t="s">
        <v>4686</v>
      </c>
      <c r="K91" s="11">
        <v>72960000</v>
      </c>
      <c r="L91" s="12">
        <v>1</v>
      </c>
      <c r="M91" s="13">
        <v>42736</v>
      </c>
      <c r="N91" s="9">
        <v>1</v>
      </c>
      <c r="O91" s="9" t="s">
        <v>4686</v>
      </c>
      <c r="P91" s="19">
        <v>72960000</v>
      </c>
      <c r="Q91" s="15"/>
      <c r="R91" s="18">
        <v>1617</v>
      </c>
      <c r="S91" s="13">
        <v>42737</v>
      </c>
      <c r="T91" s="9"/>
    </row>
    <row r="92" spans="1:20" x14ac:dyDescent="0.25">
      <c r="A92" s="7">
        <v>82</v>
      </c>
      <c r="B92" s="8" t="s">
        <v>4818</v>
      </c>
      <c r="C92" s="9" t="s">
        <v>54</v>
      </c>
      <c r="D92" s="9"/>
      <c r="E92" s="10"/>
      <c r="F92" s="9" t="s">
        <v>4817</v>
      </c>
      <c r="G92" s="9" t="s">
        <v>93</v>
      </c>
      <c r="H92" s="9" t="s">
        <v>4801</v>
      </c>
      <c r="I92" s="9">
        <v>1</v>
      </c>
      <c r="J92" s="9" t="s">
        <v>4686</v>
      </c>
      <c r="K92" s="11">
        <v>0</v>
      </c>
      <c r="L92" s="12">
        <v>1</v>
      </c>
      <c r="M92" s="13">
        <v>42736</v>
      </c>
      <c r="N92" s="9">
        <v>1</v>
      </c>
      <c r="O92" s="9" t="s">
        <v>4686</v>
      </c>
      <c r="P92" s="19">
        <v>67527544</v>
      </c>
      <c r="Q92" s="15"/>
      <c r="R92" s="18">
        <v>11217</v>
      </c>
      <c r="S92" s="13">
        <v>43097</v>
      </c>
      <c r="T92" s="9"/>
    </row>
    <row r="93" spans="1:20" x14ac:dyDescent="0.25">
      <c r="A93" s="7">
        <v>83</v>
      </c>
      <c r="B93" s="8" t="s">
        <v>4819</v>
      </c>
      <c r="C93" s="9" t="s">
        <v>54</v>
      </c>
      <c r="D93" s="9"/>
      <c r="E93" s="10"/>
      <c r="F93" s="9" t="s">
        <v>4820</v>
      </c>
      <c r="G93" s="9" t="s">
        <v>99</v>
      </c>
      <c r="H93" s="9" t="s">
        <v>4821</v>
      </c>
      <c r="I93" s="9">
        <v>1</v>
      </c>
      <c r="J93" s="9" t="s">
        <v>4686</v>
      </c>
      <c r="K93" s="11">
        <v>38252390.799999997</v>
      </c>
      <c r="L93" s="12">
        <v>1</v>
      </c>
      <c r="M93" s="13">
        <v>42736</v>
      </c>
      <c r="N93" s="9">
        <v>1</v>
      </c>
      <c r="O93" s="9" t="s">
        <v>4686</v>
      </c>
      <c r="P93" s="19">
        <v>38252390.789999999</v>
      </c>
      <c r="Q93" s="15"/>
      <c r="R93" s="18">
        <v>1817</v>
      </c>
      <c r="S93" s="13">
        <v>42737</v>
      </c>
      <c r="T93" s="9"/>
    </row>
    <row r="94" spans="1:20" x14ac:dyDescent="0.25">
      <c r="A94" s="7">
        <v>84</v>
      </c>
      <c r="B94" s="8" t="s">
        <v>4822</v>
      </c>
      <c r="C94" s="9" t="s">
        <v>54</v>
      </c>
      <c r="D94" s="9"/>
      <c r="E94" s="10"/>
      <c r="F94" s="9" t="s">
        <v>4823</v>
      </c>
      <c r="G94" s="9" t="s">
        <v>99</v>
      </c>
      <c r="H94" s="9" t="s">
        <v>4824</v>
      </c>
      <c r="I94" s="9">
        <v>1</v>
      </c>
      <c r="J94" s="9" t="s">
        <v>4686</v>
      </c>
      <c r="K94" s="11">
        <v>20000000</v>
      </c>
      <c r="L94" s="12">
        <v>1</v>
      </c>
      <c r="M94" s="13">
        <v>42795</v>
      </c>
      <c r="N94" s="9">
        <v>1</v>
      </c>
      <c r="O94" s="9" t="s">
        <v>4686</v>
      </c>
      <c r="P94" s="19">
        <v>1200000</v>
      </c>
      <c r="Q94" s="15"/>
      <c r="R94" s="18">
        <v>8617</v>
      </c>
      <c r="S94" s="13">
        <v>43005</v>
      </c>
      <c r="T94" s="9"/>
    </row>
    <row r="95" spans="1:20" x14ac:dyDescent="0.25">
      <c r="A95" s="7">
        <v>85</v>
      </c>
      <c r="B95" s="8" t="s">
        <v>4825</v>
      </c>
      <c r="C95" s="9" t="s">
        <v>54</v>
      </c>
      <c r="D95" s="9"/>
      <c r="E95" s="10"/>
      <c r="F95" s="9" t="s">
        <v>4826</v>
      </c>
      <c r="G95" s="9" t="s">
        <v>99</v>
      </c>
      <c r="H95" s="9" t="s">
        <v>4827</v>
      </c>
      <c r="I95" s="9">
        <v>1</v>
      </c>
      <c r="J95" s="9" t="s">
        <v>4686</v>
      </c>
      <c r="K95" s="11">
        <v>20000000</v>
      </c>
      <c r="L95" s="12">
        <v>1</v>
      </c>
      <c r="M95" s="13">
        <v>42887</v>
      </c>
      <c r="N95" s="9">
        <v>1</v>
      </c>
      <c r="O95" s="9" t="s">
        <v>4686</v>
      </c>
      <c r="P95" s="19">
        <v>9956380</v>
      </c>
      <c r="Q95" s="15"/>
      <c r="R95" s="18">
        <v>8517</v>
      </c>
      <c r="S95" s="13">
        <v>43074</v>
      </c>
      <c r="T95" s="9"/>
    </row>
    <row r="96" spans="1:20" x14ac:dyDescent="0.25">
      <c r="A96" s="7">
        <v>86</v>
      </c>
      <c r="B96" s="8" t="s">
        <v>4828</v>
      </c>
      <c r="C96" s="9" t="s">
        <v>54</v>
      </c>
      <c r="D96" s="9"/>
      <c r="E96" s="10"/>
      <c r="F96" s="9" t="s">
        <v>4829</v>
      </c>
      <c r="G96" s="9" t="s">
        <v>99</v>
      </c>
      <c r="H96" s="9" t="s">
        <v>4827</v>
      </c>
      <c r="I96" s="9">
        <v>1</v>
      </c>
      <c r="J96" s="9" t="s">
        <v>4686</v>
      </c>
      <c r="K96" s="11">
        <v>600000</v>
      </c>
      <c r="L96" s="12">
        <v>1</v>
      </c>
      <c r="M96" s="13">
        <v>42856</v>
      </c>
      <c r="N96" s="9">
        <v>1</v>
      </c>
      <c r="O96" s="9" t="s">
        <v>4686</v>
      </c>
      <c r="P96" s="19">
        <v>600000</v>
      </c>
      <c r="Q96" s="15"/>
      <c r="R96" s="18">
        <v>5217</v>
      </c>
      <c r="S96" s="13">
        <v>42873</v>
      </c>
      <c r="T96" s="9"/>
    </row>
    <row r="97" spans="1:20" x14ac:dyDescent="0.25">
      <c r="A97" s="7">
        <v>87</v>
      </c>
      <c r="B97" s="8" t="s">
        <v>4830</v>
      </c>
      <c r="C97" s="9" t="s">
        <v>54</v>
      </c>
      <c r="D97" s="9"/>
      <c r="E97" s="10"/>
      <c r="F97" s="9" t="s">
        <v>4831</v>
      </c>
      <c r="G97" s="9" t="s">
        <v>93</v>
      </c>
      <c r="H97" s="9" t="s">
        <v>4832</v>
      </c>
      <c r="I97" s="9">
        <v>1</v>
      </c>
      <c r="J97" s="9" t="s">
        <v>4686</v>
      </c>
      <c r="K97" s="11">
        <v>31375513</v>
      </c>
      <c r="L97" s="12">
        <v>1</v>
      </c>
      <c r="M97" s="13">
        <v>42736</v>
      </c>
      <c r="N97" s="9">
        <v>1</v>
      </c>
      <c r="O97" s="9" t="s">
        <v>4686</v>
      </c>
      <c r="P97" s="19">
        <v>31375513</v>
      </c>
      <c r="Q97" s="15"/>
      <c r="R97" s="18">
        <v>1417</v>
      </c>
      <c r="S97" s="13">
        <v>42737</v>
      </c>
      <c r="T97" s="9"/>
    </row>
    <row r="98" spans="1:20" x14ac:dyDescent="0.25">
      <c r="A98" s="7">
        <v>88</v>
      </c>
      <c r="B98" s="8" t="s">
        <v>4833</v>
      </c>
      <c r="C98" s="9" t="s">
        <v>54</v>
      </c>
      <c r="D98" s="9"/>
      <c r="E98" s="10"/>
      <c r="F98" s="9" t="s">
        <v>4831</v>
      </c>
      <c r="G98" s="9" t="s">
        <v>93</v>
      </c>
      <c r="H98" s="9" t="s">
        <v>4832</v>
      </c>
      <c r="I98" s="9">
        <v>1</v>
      </c>
      <c r="J98" s="9" t="s">
        <v>4686</v>
      </c>
      <c r="K98" s="11">
        <v>0</v>
      </c>
      <c r="L98" s="12">
        <v>1</v>
      </c>
      <c r="M98" s="13">
        <v>42736</v>
      </c>
      <c r="N98" s="9">
        <v>1</v>
      </c>
      <c r="O98" s="9" t="s">
        <v>4686</v>
      </c>
      <c r="P98" s="19">
        <v>25770280</v>
      </c>
      <c r="Q98" s="15"/>
      <c r="R98" s="18">
        <v>7917</v>
      </c>
      <c r="S98" s="13">
        <v>42997</v>
      </c>
      <c r="T98" s="9"/>
    </row>
    <row r="99" spans="1:20" x14ac:dyDescent="0.25">
      <c r="A99" s="7">
        <v>89</v>
      </c>
      <c r="B99" s="8" t="s">
        <v>4834</v>
      </c>
      <c r="C99" s="9" t="s">
        <v>54</v>
      </c>
      <c r="D99" s="9"/>
      <c r="E99" s="10"/>
      <c r="F99" s="9" t="s">
        <v>4835</v>
      </c>
      <c r="G99" s="9" t="s">
        <v>93</v>
      </c>
      <c r="H99" s="9" t="s">
        <v>4832</v>
      </c>
      <c r="I99" s="9">
        <v>1</v>
      </c>
      <c r="J99" s="9" t="s">
        <v>4686</v>
      </c>
      <c r="K99" s="11">
        <v>117420000</v>
      </c>
      <c r="L99" s="12">
        <v>1</v>
      </c>
      <c r="M99" s="13">
        <v>42736</v>
      </c>
      <c r="N99" s="9">
        <v>1</v>
      </c>
      <c r="O99" s="9" t="s">
        <v>4686</v>
      </c>
      <c r="P99" s="19">
        <v>117420000</v>
      </c>
      <c r="Q99" s="15"/>
      <c r="R99" s="18">
        <v>1717</v>
      </c>
      <c r="S99" s="13">
        <v>42737</v>
      </c>
      <c r="T99" s="9"/>
    </row>
    <row r="100" spans="1:20" x14ac:dyDescent="0.25">
      <c r="A100" s="7">
        <v>90</v>
      </c>
      <c r="B100" s="8" t="s">
        <v>4836</v>
      </c>
      <c r="C100" s="9" t="s">
        <v>54</v>
      </c>
      <c r="D100" s="9"/>
      <c r="E100" s="10"/>
      <c r="F100" s="9" t="s">
        <v>4837</v>
      </c>
      <c r="G100" s="9" t="s">
        <v>93</v>
      </c>
      <c r="H100" s="9" t="s">
        <v>4838</v>
      </c>
      <c r="I100" s="9">
        <v>1</v>
      </c>
      <c r="J100" s="9" t="s">
        <v>4686</v>
      </c>
      <c r="K100" s="11">
        <v>133730899.97</v>
      </c>
      <c r="L100" s="12">
        <v>1</v>
      </c>
      <c r="M100" s="13">
        <v>42736</v>
      </c>
      <c r="N100" s="9">
        <v>1</v>
      </c>
      <c r="O100" s="9" t="s">
        <v>4686</v>
      </c>
      <c r="P100" s="19">
        <v>133730899.97</v>
      </c>
      <c r="Q100" s="15"/>
      <c r="R100" s="18">
        <v>1217</v>
      </c>
      <c r="S100" s="13">
        <v>42737</v>
      </c>
      <c r="T100" s="9"/>
    </row>
    <row r="101" spans="1:20" x14ac:dyDescent="0.25">
      <c r="A101" s="7">
        <v>91</v>
      </c>
      <c r="B101" s="8" t="s">
        <v>4839</v>
      </c>
      <c r="C101" s="9" t="s">
        <v>54</v>
      </c>
      <c r="D101" s="9"/>
      <c r="E101" s="10"/>
      <c r="F101" s="9" t="s">
        <v>4837</v>
      </c>
      <c r="G101" s="9" t="s">
        <v>93</v>
      </c>
      <c r="H101" s="9" t="s">
        <v>4838</v>
      </c>
      <c r="I101" s="9">
        <v>1</v>
      </c>
      <c r="J101" s="9" t="s">
        <v>4686</v>
      </c>
      <c r="K101" s="11">
        <v>99031698.030000001</v>
      </c>
      <c r="L101" s="12">
        <v>1</v>
      </c>
      <c r="M101" s="13">
        <v>42736</v>
      </c>
      <c r="N101" s="9">
        <v>1</v>
      </c>
      <c r="O101" s="9" t="s">
        <v>4686</v>
      </c>
      <c r="P101" s="19">
        <v>228910975</v>
      </c>
      <c r="Q101" s="15"/>
      <c r="R101" s="18">
        <v>2017</v>
      </c>
      <c r="S101" s="13">
        <v>42737</v>
      </c>
      <c r="T101" s="9"/>
    </row>
    <row r="102" spans="1:20" x14ac:dyDescent="0.25">
      <c r="A102" s="7">
        <v>92</v>
      </c>
      <c r="B102" s="8" t="s">
        <v>4840</v>
      </c>
      <c r="C102" s="9" t="s">
        <v>54</v>
      </c>
      <c r="D102" s="9"/>
      <c r="E102" s="10"/>
      <c r="F102" s="9" t="s">
        <v>4841</v>
      </c>
      <c r="G102" s="9" t="s">
        <v>99</v>
      </c>
      <c r="H102" s="9" t="s">
        <v>4832</v>
      </c>
      <c r="I102" s="9">
        <v>1</v>
      </c>
      <c r="J102" s="9" t="s">
        <v>4686</v>
      </c>
      <c r="K102" s="11">
        <v>70000000</v>
      </c>
      <c r="L102" s="12">
        <v>1</v>
      </c>
      <c r="M102" s="13">
        <v>42795</v>
      </c>
      <c r="N102" s="9">
        <v>1</v>
      </c>
      <c r="O102" s="9" t="s">
        <v>4686</v>
      </c>
      <c r="P102" s="19">
        <v>0</v>
      </c>
      <c r="Q102" s="15"/>
      <c r="R102" s="18">
        <v>0</v>
      </c>
      <c r="S102" s="13"/>
      <c r="T102" s="9"/>
    </row>
    <row r="103" spans="1:20" x14ac:dyDescent="0.25">
      <c r="A103" s="7">
        <v>93</v>
      </c>
      <c r="B103" s="8" t="s">
        <v>4842</v>
      </c>
      <c r="C103" s="9" t="s">
        <v>54</v>
      </c>
      <c r="D103" s="9"/>
      <c r="E103" s="10"/>
      <c r="F103" s="9" t="s">
        <v>4843</v>
      </c>
      <c r="G103" s="9" t="s">
        <v>99</v>
      </c>
      <c r="H103" s="9" t="s">
        <v>4838</v>
      </c>
      <c r="I103" s="9">
        <v>1</v>
      </c>
      <c r="J103" s="9" t="s">
        <v>4686</v>
      </c>
      <c r="K103" s="11">
        <v>134161403</v>
      </c>
      <c r="L103" s="12">
        <v>1</v>
      </c>
      <c r="M103" s="13">
        <v>42736</v>
      </c>
      <c r="N103" s="9">
        <v>1</v>
      </c>
      <c r="O103" s="9" t="s">
        <v>4686</v>
      </c>
      <c r="P103" s="19">
        <v>0</v>
      </c>
      <c r="Q103" s="15"/>
      <c r="R103" s="18">
        <v>0</v>
      </c>
      <c r="S103" s="13"/>
      <c r="T103" s="9"/>
    </row>
    <row r="104" spans="1:20" x14ac:dyDescent="0.25">
      <c r="A104" s="7">
        <v>94</v>
      </c>
      <c r="B104" s="8" t="s">
        <v>4844</v>
      </c>
      <c r="C104" s="9" t="s">
        <v>54</v>
      </c>
      <c r="D104" s="9"/>
      <c r="E104" s="10"/>
      <c r="F104" s="9" t="s">
        <v>4845</v>
      </c>
      <c r="G104" s="9" t="s">
        <v>99</v>
      </c>
      <c r="H104" s="9" t="s">
        <v>4846</v>
      </c>
      <c r="I104" s="9">
        <v>1</v>
      </c>
      <c r="J104" s="9" t="s">
        <v>4686</v>
      </c>
      <c r="K104" s="11">
        <v>2000000</v>
      </c>
      <c r="L104" s="12">
        <v>1</v>
      </c>
      <c r="M104" s="13">
        <v>43009</v>
      </c>
      <c r="N104" s="9">
        <v>1</v>
      </c>
      <c r="O104" s="9" t="s">
        <v>4686</v>
      </c>
      <c r="P104" s="19">
        <v>0</v>
      </c>
      <c r="Q104" s="15"/>
      <c r="R104" s="18">
        <v>0</v>
      </c>
      <c r="S104" s="13"/>
      <c r="T104" s="9"/>
    </row>
    <row r="105" spans="1:20" x14ac:dyDescent="0.25">
      <c r="A105" s="7">
        <v>95</v>
      </c>
      <c r="B105" s="8" t="s">
        <v>4847</v>
      </c>
      <c r="C105" s="9" t="s">
        <v>54</v>
      </c>
      <c r="D105" s="9"/>
      <c r="E105" s="10" t="s">
        <v>24</v>
      </c>
      <c r="F105" s="9" t="s">
        <v>4848</v>
      </c>
      <c r="G105" s="9" t="s">
        <v>99</v>
      </c>
      <c r="H105" s="9" t="s">
        <v>4788</v>
      </c>
      <c r="I105" s="9">
        <v>1</v>
      </c>
      <c r="J105" s="9" t="s">
        <v>4686</v>
      </c>
      <c r="K105" s="20">
        <v>15000000</v>
      </c>
      <c r="L105" s="12">
        <v>1</v>
      </c>
      <c r="M105" s="13">
        <v>42767</v>
      </c>
      <c r="N105" s="9">
        <v>1</v>
      </c>
      <c r="O105" s="9" t="s">
        <v>4686</v>
      </c>
      <c r="P105" s="19">
        <v>0</v>
      </c>
      <c r="Q105" s="15"/>
      <c r="R105" s="18">
        <v>0</v>
      </c>
      <c r="S105" s="13"/>
      <c r="T105" s="10" t="s">
        <v>24</v>
      </c>
    </row>
    <row r="106" spans="1:20" x14ac:dyDescent="0.25">
      <c r="A106" s="7">
        <v>96</v>
      </c>
      <c r="B106" s="8" t="s">
        <v>4849</v>
      </c>
      <c r="C106" s="9" t="s">
        <v>54</v>
      </c>
      <c r="D106" s="9"/>
      <c r="E106" s="10"/>
      <c r="F106" s="9" t="s">
        <v>4850</v>
      </c>
      <c r="G106" s="9" t="s">
        <v>99</v>
      </c>
      <c r="H106" s="9" t="s">
        <v>4851</v>
      </c>
      <c r="I106" s="9">
        <v>1</v>
      </c>
      <c r="J106" s="9" t="s">
        <v>4686</v>
      </c>
      <c r="K106" s="20">
        <v>25000000</v>
      </c>
      <c r="L106" s="12">
        <v>1</v>
      </c>
      <c r="M106" s="13">
        <v>42795</v>
      </c>
      <c r="N106" s="9">
        <v>1</v>
      </c>
      <c r="O106" s="9" t="s">
        <v>4686</v>
      </c>
      <c r="P106" s="19">
        <v>0</v>
      </c>
      <c r="Q106" s="15"/>
      <c r="R106" s="18">
        <v>0</v>
      </c>
      <c r="S106" s="13"/>
      <c r="T106" s="10"/>
    </row>
    <row r="351089" spans="1:2" x14ac:dyDescent="0.25">
      <c r="A351089" t="s">
        <v>54</v>
      </c>
      <c r="B351089" t="s">
        <v>92</v>
      </c>
    </row>
    <row r="351090" spans="1:2" x14ac:dyDescent="0.25">
      <c r="A351090" t="s">
        <v>55</v>
      </c>
      <c r="B351090" t="s">
        <v>93</v>
      </c>
    </row>
    <row r="351091" spans="1:2" x14ac:dyDescent="0.25">
      <c r="B351091" t="s">
        <v>94</v>
      </c>
    </row>
    <row r="351092" spans="1:2" x14ac:dyDescent="0.25">
      <c r="B351092" t="s">
        <v>95</v>
      </c>
    </row>
    <row r="351093" spans="1:2" x14ac:dyDescent="0.25">
      <c r="B351093" t="s">
        <v>96</v>
      </c>
    </row>
    <row r="351094" spans="1:2" x14ac:dyDescent="0.25">
      <c r="B351094" t="s">
        <v>97</v>
      </c>
    </row>
    <row r="351095" spans="1:2" x14ac:dyDescent="0.25">
      <c r="B351095" t="s">
        <v>98</v>
      </c>
    </row>
    <row r="351096" spans="1:2" x14ac:dyDescent="0.25">
      <c r="B351096" t="s">
        <v>99</v>
      </c>
    </row>
    <row r="351097" spans="1:2" x14ac:dyDescent="0.25">
      <c r="B351097" t="s">
        <v>100</v>
      </c>
    </row>
  </sheetData>
  <mergeCells count="1">
    <mergeCell ref="B8:T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6">
      <formula1>$A$351088:$A$351090</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06">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0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06">
      <formula1>$B$351088:$B$351097</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0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06 N11:N10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06 O11:O106">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06 L11:L106">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S11:S106 M11:M104">
      <formula1>1900/1/1</formula1>
      <formula2>3000/1/1</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0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0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04">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101</v>
      </c>
    </row>
    <row r="3" spans="1:19" x14ac:dyDescent="0.25">
      <c r="B3" s="1" t="s">
        <v>4</v>
      </c>
      <c r="C3" s="1">
        <v>1</v>
      </c>
    </row>
    <row r="4" spans="1:19" x14ac:dyDescent="0.25">
      <c r="B4" s="1" t="s">
        <v>5</v>
      </c>
      <c r="C4" s="1">
        <v>11979</v>
      </c>
    </row>
    <row r="5" spans="1:19" x14ac:dyDescent="0.25">
      <c r="B5" s="1" t="s">
        <v>6</v>
      </c>
      <c r="C5" s="5">
        <v>43100</v>
      </c>
    </row>
    <row r="6" spans="1:19" x14ac:dyDescent="0.25">
      <c r="B6" s="1" t="s">
        <v>7</v>
      </c>
      <c r="C6" s="1">
        <v>12</v>
      </c>
      <c r="D6" s="1" t="s">
        <v>8</v>
      </c>
    </row>
    <row r="8" spans="1:19" x14ac:dyDescent="0.25">
      <c r="A8" s="1" t="s">
        <v>9</v>
      </c>
      <c r="B8" s="300" t="s">
        <v>102</v>
      </c>
      <c r="C8" s="301"/>
      <c r="D8" s="301"/>
      <c r="E8" s="301"/>
      <c r="F8" s="301"/>
      <c r="G8" s="301"/>
      <c r="H8" s="301"/>
      <c r="I8" s="301"/>
      <c r="J8" s="301"/>
      <c r="K8" s="301"/>
      <c r="L8" s="301"/>
      <c r="M8" s="301"/>
      <c r="N8" s="301"/>
      <c r="O8" s="301"/>
      <c r="P8" s="301"/>
      <c r="Q8" s="301"/>
      <c r="R8" s="301"/>
      <c r="S8" s="301"/>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103</v>
      </c>
      <c r="D10" s="1" t="s">
        <v>13</v>
      </c>
      <c r="E10" s="1" t="s">
        <v>76</v>
      </c>
      <c r="F10" s="1" t="s">
        <v>104</v>
      </c>
      <c r="G10" s="1" t="s">
        <v>105</v>
      </c>
      <c r="H10" s="1" t="s">
        <v>106</v>
      </c>
      <c r="I10" s="1" t="s">
        <v>107</v>
      </c>
      <c r="J10" s="1" t="s">
        <v>108</v>
      </c>
      <c r="K10" s="1" t="s">
        <v>109</v>
      </c>
      <c r="L10" s="1" t="s">
        <v>110</v>
      </c>
      <c r="M10" s="1" t="s">
        <v>111</v>
      </c>
      <c r="N10" s="1" t="s">
        <v>112</v>
      </c>
      <c r="O10" s="1" t="s">
        <v>113</v>
      </c>
      <c r="P10" s="1" t="s">
        <v>114</v>
      </c>
      <c r="Q10" s="1" t="s">
        <v>115</v>
      </c>
      <c r="R10" s="1" t="s">
        <v>116</v>
      </c>
      <c r="S10" s="1" t="s">
        <v>23</v>
      </c>
    </row>
    <row r="11" spans="1:19" ht="15.75" thickBot="1" x14ac:dyDescent="0.3">
      <c r="A11" s="54">
        <v>1</v>
      </c>
      <c r="B11" s="109" t="s">
        <v>65</v>
      </c>
      <c r="C11" s="4" t="s">
        <v>54</v>
      </c>
      <c r="D11" s="4" t="s">
        <v>24</v>
      </c>
      <c r="E11" s="4" t="s">
        <v>4977</v>
      </c>
      <c r="F11" s="4" t="s">
        <v>4978</v>
      </c>
      <c r="G11" s="4" t="s">
        <v>4979</v>
      </c>
      <c r="H11" s="4" t="s">
        <v>4980</v>
      </c>
      <c r="I11" s="4" t="s">
        <v>4981</v>
      </c>
      <c r="J11" s="83">
        <v>0.3</v>
      </c>
      <c r="K11" s="4" t="s">
        <v>4982</v>
      </c>
      <c r="L11" s="84">
        <v>348120000</v>
      </c>
      <c r="M11" s="4" t="s">
        <v>4983</v>
      </c>
      <c r="N11" s="4">
        <v>1080</v>
      </c>
      <c r="O11" s="84">
        <v>348120000</v>
      </c>
      <c r="P11" s="26">
        <v>66</v>
      </c>
      <c r="Q11" s="85">
        <f>22.5%/J11</f>
        <v>0.75</v>
      </c>
      <c r="R11" s="4" t="s">
        <v>4984</v>
      </c>
      <c r="S11" s="4" t="s">
        <v>4985</v>
      </c>
    </row>
    <row r="12" spans="1:19" ht="15.75" thickBot="1" x14ac:dyDescent="0.3">
      <c r="A12" s="54">
        <v>2</v>
      </c>
      <c r="B12" s="109" t="s">
        <v>4687</v>
      </c>
      <c r="C12" s="4" t="s">
        <v>54</v>
      </c>
      <c r="D12" s="4" t="s">
        <v>24</v>
      </c>
      <c r="E12" s="4" t="s">
        <v>4977</v>
      </c>
      <c r="F12" s="4" t="s">
        <v>4978</v>
      </c>
      <c r="G12" s="4" t="s">
        <v>4979</v>
      </c>
      <c r="H12" s="4" t="s">
        <v>4980</v>
      </c>
      <c r="I12" s="26" t="s">
        <v>4986</v>
      </c>
      <c r="J12" s="86">
        <v>0</v>
      </c>
      <c r="K12" s="26" t="s">
        <v>4982</v>
      </c>
      <c r="L12" s="87">
        <v>643825398</v>
      </c>
      <c r="M12" s="4" t="s">
        <v>4987</v>
      </c>
      <c r="N12" s="4">
        <v>2738</v>
      </c>
      <c r="O12" s="88">
        <v>643825398</v>
      </c>
      <c r="P12" s="26">
        <v>87</v>
      </c>
      <c r="Q12" s="89">
        <v>0</v>
      </c>
      <c r="R12" s="4" t="s">
        <v>4984</v>
      </c>
      <c r="S12" s="4" t="s">
        <v>4988</v>
      </c>
    </row>
    <row r="13" spans="1:19" ht="15.75" thickBot="1" x14ac:dyDescent="0.3">
      <c r="A13" s="54">
        <v>3</v>
      </c>
      <c r="B13" s="109" t="s">
        <v>4688</v>
      </c>
      <c r="C13" s="4" t="s">
        <v>54</v>
      </c>
      <c r="D13" s="4" t="s">
        <v>24</v>
      </c>
      <c r="E13" s="4" t="s">
        <v>4977</v>
      </c>
      <c r="F13" s="4" t="s">
        <v>4978</v>
      </c>
      <c r="G13" s="4" t="s">
        <v>4979</v>
      </c>
      <c r="H13" s="4" t="s">
        <v>4980</v>
      </c>
      <c r="I13" s="26" t="s">
        <v>4989</v>
      </c>
      <c r="J13" s="26">
        <v>11</v>
      </c>
      <c r="K13" s="26" t="s">
        <v>4982</v>
      </c>
      <c r="L13" s="87">
        <v>1770160000</v>
      </c>
      <c r="M13" s="4" t="s">
        <v>4987</v>
      </c>
      <c r="N13" s="4">
        <v>2738</v>
      </c>
      <c r="O13" s="88">
        <v>1770160000</v>
      </c>
      <c r="P13" s="26">
        <v>87</v>
      </c>
      <c r="Q13" s="89">
        <f>10/J13</f>
        <v>0.90909090909090906</v>
      </c>
      <c r="R13" s="4" t="s">
        <v>4984</v>
      </c>
      <c r="S13" s="4" t="s">
        <v>4985</v>
      </c>
    </row>
    <row r="14" spans="1:19" ht="15.75" thickBot="1" x14ac:dyDescent="0.3">
      <c r="A14" s="54">
        <v>4</v>
      </c>
      <c r="B14" s="109" t="s">
        <v>4689</v>
      </c>
      <c r="C14" s="4" t="s">
        <v>54</v>
      </c>
      <c r="D14" s="4" t="s">
        <v>24</v>
      </c>
      <c r="E14" s="4" t="s">
        <v>4977</v>
      </c>
      <c r="F14" s="4" t="s">
        <v>4978</v>
      </c>
      <c r="G14" s="4" t="s">
        <v>4979</v>
      </c>
      <c r="H14" s="4" t="s">
        <v>4980</v>
      </c>
      <c r="I14" s="26" t="s">
        <v>4990</v>
      </c>
      <c r="J14" s="26">
        <v>0</v>
      </c>
      <c r="K14" s="26" t="s">
        <v>4982</v>
      </c>
      <c r="L14" s="87">
        <v>32600651656</v>
      </c>
      <c r="M14" s="4" t="s">
        <v>4987</v>
      </c>
      <c r="N14" s="4">
        <v>2738</v>
      </c>
      <c r="O14" s="88">
        <v>32600651656</v>
      </c>
      <c r="P14" s="26">
        <v>87</v>
      </c>
      <c r="Q14" s="89">
        <v>0</v>
      </c>
      <c r="R14" s="4" t="s">
        <v>4984</v>
      </c>
      <c r="S14" s="4" t="s">
        <v>4988</v>
      </c>
    </row>
    <row r="15" spans="1:19" ht="15.75" thickBot="1" x14ac:dyDescent="0.3">
      <c r="A15" s="54">
        <v>5</v>
      </c>
      <c r="B15" s="109" t="s">
        <v>4690</v>
      </c>
      <c r="C15" s="4" t="s">
        <v>54</v>
      </c>
      <c r="D15" s="4" t="s">
        <v>24</v>
      </c>
      <c r="E15" s="4" t="s">
        <v>4977</v>
      </c>
      <c r="F15" s="4" t="s">
        <v>4978</v>
      </c>
      <c r="G15" s="4" t="s">
        <v>4979</v>
      </c>
      <c r="H15" s="4" t="s">
        <v>4980</v>
      </c>
      <c r="I15" s="4" t="s">
        <v>4991</v>
      </c>
      <c r="J15" s="4">
        <v>27</v>
      </c>
      <c r="K15" s="4" t="s">
        <v>4982</v>
      </c>
      <c r="L15" s="90">
        <v>176088000001</v>
      </c>
      <c r="M15" s="4" t="s">
        <v>4992</v>
      </c>
      <c r="N15" s="4">
        <v>2738</v>
      </c>
      <c r="O15" s="88">
        <v>170881827551</v>
      </c>
      <c r="P15" s="26">
        <v>87</v>
      </c>
      <c r="Q15" s="89">
        <f>28/J15</f>
        <v>1.037037037037037</v>
      </c>
      <c r="R15" s="4" t="s">
        <v>4984</v>
      </c>
      <c r="S15" s="4" t="s">
        <v>4985</v>
      </c>
    </row>
    <row r="16" spans="1:19" ht="15.75" thickBot="1" x14ac:dyDescent="0.3">
      <c r="A16" s="54">
        <v>6</v>
      </c>
      <c r="B16" s="109" t="s">
        <v>4691</v>
      </c>
      <c r="C16" s="4" t="s">
        <v>54</v>
      </c>
      <c r="D16" s="4" t="s">
        <v>24</v>
      </c>
      <c r="E16" s="4" t="s">
        <v>4977</v>
      </c>
      <c r="F16" s="4" t="s">
        <v>4978</v>
      </c>
      <c r="G16" s="4" t="s">
        <v>4979</v>
      </c>
      <c r="H16" s="4" t="s">
        <v>4980</v>
      </c>
      <c r="I16" s="4" t="s">
        <v>4993</v>
      </c>
      <c r="J16" s="4">
        <v>0</v>
      </c>
      <c r="K16" s="4" t="s">
        <v>4982</v>
      </c>
      <c r="L16" s="90">
        <v>32827504713</v>
      </c>
      <c r="M16" s="4" t="s">
        <v>4992</v>
      </c>
      <c r="N16" s="4">
        <v>2738</v>
      </c>
      <c r="O16" s="88">
        <v>32827504713</v>
      </c>
      <c r="P16" s="26">
        <v>87</v>
      </c>
      <c r="Q16" s="89">
        <v>0</v>
      </c>
      <c r="R16" s="4" t="s">
        <v>4984</v>
      </c>
      <c r="S16" s="4" t="s">
        <v>4988</v>
      </c>
    </row>
    <row r="17" spans="1:19" ht="15.75" thickBot="1" x14ac:dyDescent="0.3">
      <c r="A17" s="54">
        <v>7</v>
      </c>
      <c r="B17" s="109" t="s">
        <v>4693</v>
      </c>
      <c r="C17" s="4" t="s">
        <v>54</v>
      </c>
      <c r="D17" s="4" t="s">
        <v>24</v>
      </c>
      <c r="E17" s="4" t="s">
        <v>4977</v>
      </c>
      <c r="F17" s="4" t="s">
        <v>4978</v>
      </c>
      <c r="G17" s="4" t="s">
        <v>4979</v>
      </c>
      <c r="H17" s="4" t="s">
        <v>4980</v>
      </c>
      <c r="I17" s="4" t="s">
        <v>4994</v>
      </c>
      <c r="J17" s="4">
        <v>0</v>
      </c>
      <c r="K17" s="4" t="s">
        <v>4982</v>
      </c>
      <c r="L17" s="90">
        <v>29022495287</v>
      </c>
      <c r="M17" s="4" t="s">
        <v>4992</v>
      </c>
      <c r="N17" s="4">
        <v>2738</v>
      </c>
      <c r="O17" s="88">
        <v>29022495287</v>
      </c>
      <c r="P17" s="26">
        <v>87</v>
      </c>
      <c r="Q17" s="89">
        <v>0</v>
      </c>
      <c r="R17" s="4" t="s">
        <v>4984</v>
      </c>
      <c r="S17" s="4" t="s">
        <v>4988</v>
      </c>
    </row>
    <row r="18" spans="1:19" ht="15.75" thickBot="1" x14ac:dyDescent="0.3">
      <c r="A18" s="54">
        <v>8</v>
      </c>
      <c r="B18" s="109" t="s">
        <v>4695</v>
      </c>
      <c r="C18" s="4" t="s">
        <v>54</v>
      </c>
      <c r="D18" s="4" t="s">
        <v>24</v>
      </c>
      <c r="E18" s="4" t="s">
        <v>4977</v>
      </c>
      <c r="F18" s="4" t="s">
        <v>4995</v>
      </c>
      <c r="G18" s="4" t="s">
        <v>4979</v>
      </c>
      <c r="H18" s="4" t="s">
        <v>4980</v>
      </c>
      <c r="I18" s="4" t="s">
        <v>4996</v>
      </c>
      <c r="J18" s="91">
        <v>0.89</v>
      </c>
      <c r="K18" s="60" t="s">
        <v>4982</v>
      </c>
      <c r="L18" s="84">
        <v>355954832530</v>
      </c>
      <c r="M18" s="60" t="s">
        <v>4997</v>
      </c>
      <c r="N18" s="60">
        <v>2738</v>
      </c>
      <c r="O18" s="88">
        <v>330717907840</v>
      </c>
      <c r="P18" s="61">
        <v>87</v>
      </c>
      <c r="Q18" s="92">
        <f>89%/J18</f>
        <v>1</v>
      </c>
      <c r="R18" s="4" t="s">
        <v>4984</v>
      </c>
      <c r="S18" s="4" t="s">
        <v>4985</v>
      </c>
    </row>
    <row r="19" spans="1:19" ht="15.75" thickBot="1" x14ac:dyDescent="0.3">
      <c r="A19" s="54">
        <v>9</v>
      </c>
      <c r="B19" s="109" t="s">
        <v>4697</v>
      </c>
      <c r="C19" s="4" t="s">
        <v>54</v>
      </c>
      <c r="D19" s="4" t="s">
        <v>24</v>
      </c>
      <c r="E19" s="4" t="s">
        <v>4977</v>
      </c>
      <c r="F19" s="4" t="s">
        <v>4995</v>
      </c>
      <c r="G19" s="4" t="s">
        <v>4979</v>
      </c>
      <c r="H19" s="4" t="s">
        <v>4980</v>
      </c>
      <c r="I19" s="4" t="s">
        <v>4998</v>
      </c>
      <c r="J19" s="91">
        <v>0.48</v>
      </c>
      <c r="K19" s="60" t="s">
        <v>4982</v>
      </c>
      <c r="L19" s="84">
        <v>544199490771</v>
      </c>
      <c r="M19" s="60" t="s">
        <v>4999</v>
      </c>
      <c r="N19" s="60">
        <v>2738</v>
      </c>
      <c r="O19" s="88">
        <v>370225796326</v>
      </c>
      <c r="P19" s="61">
        <v>87</v>
      </c>
      <c r="Q19" s="92">
        <f>27%/J19</f>
        <v>0.56250000000000011</v>
      </c>
      <c r="R19" s="4" t="s">
        <v>4984</v>
      </c>
      <c r="S19" s="4" t="s">
        <v>4985</v>
      </c>
    </row>
    <row r="20" spans="1:19" ht="15.75" thickBot="1" x14ac:dyDescent="0.3">
      <c r="A20" s="54">
        <v>10</v>
      </c>
      <c r="B20" s="109" t="s">
        <v>91</v>
      </c>
      <c r="C20" s="4" t="s">
        <v>54</v>
      </c>
      <c r="D20" s="4" t="s">
        <v>24</v>
      </c>
      <c r="E20" s="4" t="s">
        <v>4977</v>
      </c>
      <c r="F20" s="4" t="s">
        <v>4995</v>
      </c>
      <c r="G20" s="4" t="s">
        <v>4979</v>
      </c>
      <c r="H20" s="4" t="s">
        <v>4980</v>
      </c>
      <c r="I20" s="4" t="s">
        <v>5000</v>
      </c>
      <c r="J20" s="91">
        <v>0.95</v>
      </c>
      <c r="K20" s="4" t="s">
        <v>4982</v>
      </c>
      <c r="L20" s="90">
        <v>15498001304</v>
      </c>
      <c r="M20" s="4" t="s">
        <v>5001</v>
      </c>
      <c r="N20" s="4">
        <v>2738</v>
      </c>
      <c r="O20" s="88">
        <v>15209286558</v>
      </c>
      <c r="P20" s="26">
        <v>87</v>
      </c>
      <c r="Q20" s="92">
        <f>77%/J20</f>
        <v>0.81052631578947376</v>
      </c>
      <c r="R20" s="4" t="s">
        <v>4984</v>
      </c>
      <c r="S20" s="4" t="s">
        <v>4985</v>
      </c>
    </row>
    <row r="21" spans="1:19" ht="15.75" thickBot="1" x14ac:dyDescent="0.3">
      <c r="A21" s="54">
        <v>11</v>
      </c>
      <c r="B21" s="109" t="s">
        <v>4699</v>
      </c>
      <c r="C21" s="4" t="s">
        <v>54</v>
      </c>
      <c r="D21" s="4" t="s">
        <v>24</v>
      </c>
      <c r="E21" s="4" t="s">
        <v>4977</v>
      </c>
      <c r="F21" s="4" t="s">
        <v>5002</v>
      </c>
      <c r="G21" s="4" t="s">
        <v>4979</v>
      </c>
      <c r="H21" s="4" t="s">
        <v>4980</v>
      </c>
      <c r="I21" s="4" t="s">
        <v>5003</v>
      </c>
      <c r="J21" s="4">
        <v>17700</v>
      </c>
      <c r="K21" s="4" t="s">
        <v>4982</v>
      </c>
      <c r="L21" s="90">
        <v>2257870974639</v>
      </c>
      <c r="M21" s="4" t="s">
        <v>5004</v>
      </c>
      <c r="N21" s="4">
        <v>2738</v>
      </c>
      <c r="O21" s="84">
        <v>2155552162298</v>
      </c>
      <c r="P21" s="26">
        <v>87</v>
      </c>
      <c r="Q21" s="85">
        <f>9008/J21</f>
        <v>0.50892655367231643</v>
      </c>
      <c r="R21" s="4" t="s">
        <v>4984</v>
      </c>
      <c r="S21" s="4" t="s">
        <v>4985</v>
      </c>
    </row>
    <row r="22" spans="1:19" ht="15.75" thickBot="1" x14ac:dyDescent="0.3">
      <c r="A22" s="54">
        <v>12</v>
      </c>
      <c r="B22" s="109" t="s">
        <v>4701</v>
      </c>
      <c r="C22" s="4" t="s">
        <v>54</v>
      </c>
      <c r="D22" s="4" t="s">
        <v>24</v>
      </c>
      <c r="E22" s="4" t="s">
        <v>4977</v>
      </c>
      <c r="F22" s="4" t="s">
        <v>5002</v>
      </c>
      <c r="G22" s="4" t="s">
        <v>4979</v>
      </c>
      <c r="H22" s="4" t="s">
        <v>4980</v>
      </c>
      <c r="I22" s="4" t="s">
        <v>5005</v>
      </c>
      <c r="J22" s="4">
        <v>136</v>
      </c>
      <c r="K22" s="4" t="s">
        <v>4982</v>
      </c>
      <c r="L22" s="90">
        <v>710841813058</v>
      </c>
      <c r="M22" s="4" t="s">
        <v>5006</v>
      </c>
      <c r="N22" s="4">
        <v>2738</v>
      </c>
      <c r="O22" s="84">
        <v>613310530032</v>
      </c>
      <c r="P22" s="26">
        <v>87</v>
      </c>
      <c r="Q22" s="85">
        <f>27/J22</f>
        <v>0.19852941176470587</v>
      </c>
      <c r="R22" s="4" t="s">
        <v>4984</v>
      </c>
      <c r="S22" s="4" t="s">
        <v>4985</v>
      </c>
    </row>
    <row r="23" spans="1:19" ht="15.75" thickBot="1" x14ac:dyDescent="0.3">
      <c r="A23" s="54">
        <v>13</v>
      </c>
      <c r="B23" s="109" t="s">
        <v>4702</v>
      </c>
      <c r="C23" s="4" t="s">
        <v>54</v>
      </c>
      <c r="D23" s="4" t="s">
        <v>24</v>
      </c>
      <c r="E23" s="4" t="s">
        <v>4977</v>
      </c>
      <c r="F23" s="4" t="s">
        <v>5002</v>
      </c>
      <c r="G23" s="4" t="s">
        <v>4979</v>
      </c>
      <c r="H23" s="4" t="s">
        <v>4980</v>
      </c>
      <c r="I23" s="4" t="s">
        <v>5007</v>
      </c>
      <c r="J23" s="4">
        <v>13</v>
      </c>
      <c r="K23" s="4" t="s">
        <v>4982</v>
      </c>
      <c r="L23" s="90">
        <v>397481893685</v>
      </c>
      <c r="M23" s="4" t="s">
        <v>5008</v>
      </c>
      <c r="N23" s="4">
        <v>2738</v>
      </c>
      <c r="O23" s="84">
        <v>206318917693</v>
      </c>
      <c r="P23" s="26">
        <v>87</v>
      </c>
      <c r="Q23" s="85">
        <f>0/J23</f>
        <v>0</v>
      </c>
      <c r="R23" s="4" t="s">
        <v>4984</v>
      </c>
      <c r="S23" s="4" t="s">
        <v>4985</v>
      </c>
    </row>
    <row r="24" spans="1:19" ht="15.75" thickBot="1" x14ac:dyDescent="0.3">
      <c r="A24" s="54">
        <v>14</v>
      </c>
      <c r="B24" s="109" t="s">
        <v>4704</v>
      </c>
      <c r="C24" s="4" t="s">
        <v>54</v>
      </c>
      <c r="D24" s="4" t="s">
        <v>24</v>
      </c>
      <c r="E24" s="4" t="s">
        <v>4977</v>
      </c>
      <c r="F24" s="4" t="s">
        <v>5002</v>
      </c>
      <c r="G24" s="4" t="s">
        <v>4979</v>
      </c>
      <c r="H24" s="4" t="s">
        <v>4980</v>
      </c>
      <c r="I24" s="4" t="s">
        <v>5009</v>
      </c>
      <c r="J24" s="4">
        <v>48</v>
      </c>
      <c r="K24" s="4" t="s">
        <v>4982</v>
      </c>
      <c r="L24" s="90">
        <v>215160839839</v>
      </c>
      <c r="M24" s="4" t="s">
        <v>5010</v>
      </c>
      <c r="N24" s="4">
        <v>2738</v>
      </c>
      <c r="O24" s="84">
        <v>170865080756</v>
      </c>
      <c r="P24" s="26">
        <v>87</v>
      </c>
      <c r="Q24" s="85">
        <f>32/J24</f>
        <v>0.66666666666666663</v>
      </c>
      <c r="R24" s="4" t="s">
        <v>4984</v>
      </c>
      <c r="S24" s="4" t="s">
        <v>4985</v>
      </c>
    </row>
    <row r="25" spans="1:19" ht="15.75" thickBot="1" x14ac:dyDescent="0.3">
      <c r="A25" s="54">
        <v>15</v>
      </c>
      <c r="B25" s="109" t="s">
        <v>4706</v>
      </c>
      <c r="C25" s="4" t="s">
        <v>54</v>
      </c>
      <c r="D25" s="4" t="s">
        <v>24</v>
      </c>
      <c r="E25" s="4" t="s">
        <v>4977</v>
      </c>
      <c r="F25" s="4" t="s">
        <v>5002</v>
      </c>
      <c r="G25" s="4" t="s">
        <v>4979</v>
      </c>
      <c r="H25" s="4" t="s">
        <v>4980</v>
      </c>
      <c r="I25" s="4" t="s">
        <v>5011</v>
      </c>
      <c r="J25" s="4">
        <v>21</v>
      </c>
      <c r="K25" s="4" t="s">
        <v>4982</v>
      </c>
      <c r="L25" s="90">
        <v>316937494387</v>
      </c>
      <c r="M25" s="4" t="s">
        <v>5010</v>
      </c>
      <c r="N25" s="4">
        <v>2738</v>
      </c>
      <c r="O25" s="84">
        <v>292183707536</v>
      </c>
      <c r="P25" s="26">
        <v>87</v>
      </c>
      <c r="Q25" s="85">
        <f>20/J25</f>
        <v>0.95238095238095233</v>
      </c>
      <c r="R25" s="4" t="s">
        <v>4984</v>
      </c>
      <c r="S25" s="4" t="s">
        <v>4985</v>
      </c>
    </row>
    <row r="26" spans="1:19" ht="15.75" thickBot="1" x14ac:dyDescent="0.3">
      <c r="A26" s="54">
        <v>16</v>
      </c>
      <c r="B26" s="109" t="s">
        <v>4709</v>
      </c>
      <c r="C26" s="4" t="s">
        <v>54</v>
      </c>
      <c r="D26" s="4" t="s">
        <v>24</v>
      </c>
      <c r="E26" s="4" t="s">
        <v>4977</v>
      </c>
      <c r="F26" s="4" t="s">
        <v>5002</v>
      </c>
      <c r="G26" s="4" t="s">
        <v>4979</v>
      </c>
      <c r="H26" s="4" t="s">
        <v>4980</v>
      </c>
      <c r="I26" s="4" t="s">
        <v>5012</v>
      </c>
      <c r="J26" s="4">
        <v>7</v>
      </c>
      <c r="K26" s="4" t="s">
        <v>4982</v>
      </c>
      <c r="L26" s="90">
        <v>1914606929126</v>
      </c>
      <c r="M26" s="4" t="s">
        <v>5013</v>
      </c>
      <c r="N26" s="4">
        <v>2738</v>
      </c>
      <c r="O26" s="84">
        <v>1847416265831</v>
      </c>
      <c r="P26" s="26">
        <v>87</v>
      </c>
      <c r="Q26" s="85">
        <f>7/J26</f>
        <v>1</v>
      </c>
      <c r="R26" s="4" t="s">
        <v>4984</v>
      </c>
      <c r="S26" s="4" t="s">
        <v>4985</v>
      </c>
    </row>
    <row r="27" spans="1:19" ht="15.75" thickBot="1" x14ac:dyDescent="0.3">
      <c r="A27" s="54">
        <v>17</v>
      </c>
      <c r="B27" s="109" t="s">
        <v>4711</v>
      </c>
      <c r="C27" s="4" t="s">
        <v>54</v>
      </c>
      <c r="D27" s="4" t="s">
        <v>24</v>
      </c>
      <c r="E27" s="4" t="s">
        <v>4977</v>
      </c>
      <c r="F27" s="4" t="s">
        <v>5002</v>
      </c>
      <c r="G27" s="4" t="s">
        <v>4979</v>
      </c>
      <c r="H27" s="4" t="s">
        <v>4980</v>
      </c>
      <c r="I27" s="4" t="s">
        <v>5014</v>
      </c>
      <c r="J27" s="91">
        <v>0.83</v>
      </c>
      <c r="K27" s="60" t="s">
        <v>4982</v>
      </c>
      <c r="L27" s="84">
        <v>436293978069</v>
      </c>
      <c r="M27" s="60" t="s">
        <v>5015</v>
      </c>
      <c r="N27" s="60">
        <v>2738</v>
      </c>
      <c r="O27" s="84">
        <v>394487599369</v>
      </c>
      <c r="P27" s="61">
        <v>87</v>
      </c>
      <c r="Q27" s="92">
        <f>81%/J27</f>
        <v>0.97590361445783147</v>
      </c>
      <c r="R27" s="4" t="s">
        <v>4984</v>
      </c>
      <c r="S27" s="4" t="s">
        <v>4985</v>
      </c>
    </row>
    <row r="28" spans="1:19" ht="15.75" thickBot="1" x14ac:dyDescent="0.3">
      <c r="A28" s="54">
        <v>18</v>
      </c>
      <c r="B28" s="109" t="s">
        <v>4713</v>
      </c>
      <c r="C28" s="4" t="s">
        <v>54</v>
      </c>
      <c r="D28" s="4" t="s">
        <v>24</v>
      </c>
      <c r="E28" s="4" t="s">
        <v>4977</v>
      </c>
      <c r="F28" s="4" t="s">
        <v>5016</v>
      </c>
      <c r="G28" s="4" t="s">
        <v>4979</v>
      </c>
      <c r="H28" s="4" t="s">
        <v>4980</v>
      </c>
      <c r="I28" s="4" t="s">
        <v>5017</v>
      </c>
      <c r="J28" s="83">
        <v>0.45</v>
      </c>
      <c r="K28" s="4" t="s">
        <v>4982</v>
      </c>
      <c r="L28" s="90">
        <v>0</v>
      </c>
      <c r="M28" s="4" t="s">
        <v>4999</v>
      </c>
      <c r="N28" s="4">
        <v>1080</v>
      </c>
      <c r="O28" s="84">
        <v>0</v>
      </c>
      <c r="P28" s="4">
        <v>66</v>
      </c>
      <c r="Q28" s="85">
        <f>95%/J28</f>
        <v>2.1111111111111112</v>
      </c>
      <c r="R28" s="4" t="s">
        <v>4984</v>
      </c>
      <c r="S28" s="4" t="s">
        <v>4985</v>
      </c>
    </row>
    <row r="29" spans="1:19" ht="15.75" thickBot="1" x14ac:dyDescent="0.3">
      <c r="A29" s="54">
        <v>19</v>
      </c>
      <c r="B29" s="109" t="s">
        <v>4714</v>
      </c>
      <c r="C29" s="4" t="s">
        <v>54</v>
      </c>
      <c r="D29" s="4" t="s">
        <v>24</v>
      </c>
      <c r="E29" s="4" t="s">
        <v>4977</v>
      </c>
      <c r="F29" s="4" t="s">
        <v>5016</v>
      </c>
      <c r="G29" s="4" t="s">
        <v>4979</v>
      </c>
      <c r="H29" s="4" t="s">
        <v>4980</v>
      </c>
      <c r="I29" s="4" t="s">
        <v>5018</v>
      </c>
      <c r="J29" s="4">
        <v>257</v>
      </c>
      <c r="K29" s="4" t="s">
        <v>4982</v>
      </c>
      <c r="L29" s="90">
        <v>36206505533</v>
      </c>
      <c r="M29" s="4" t="s">
        <v>4992</v>
      </c>
      <c r="N29" s="4">
        <v>2738</v>
      </c>
      <c r="O29" s="84">
        <v>28095365240</v>
      </c>
      <c r="P29" s="4">
        <v>87</v>
      </c>
      <c r="Q29" s="85">
        <f>208/J29</f>
        <v>0.80933852140077822</v>
      </c>
      <c r="R29" s="4" t="s">
        <v>4984</v>
      </c>
      <c r="S29" s="4" t="s">
        <v>4985</v>
      </c>
    </row>
    <row r="30" spans="1:19" ht="15.75" thickBot="1" x14ac:dyDescent="0.3">
      <c r="A30" s="54">
        <v>20</v>
      </c>
      <c r="B30" s="109" t="s">
        <v>4715</v>
      </c>
      <c r="C30" s="4" t="s">
        <v>54</v>
      </c>
      <c r="D30" s="4" t="s">
        <v>24</v>
      </c>
      <c r="E30" s="4" t="s">
        <v>4977</v>
      </c>
      <c r="F30" s="4" t="s">
        <v>5016</v>
      </c>
      <c r="G30" s="4" t="s">
        <v>4979</v>
      </c>
      <c r="H30" s="4" t="s">
        <v>4980</v>
      </c>
      <c r="I30" s="4" t="s">
        <v>5019</v>
      </c>
      <c r="J30" s="4">
        <v>3</v>
      </c>
      <c r="K30" s="4" t="s">
        <v>4982</v>
      </c>
      <c r="L30" s="90">
        <v>15723494466</v>
      </c>
      <c r="M30" s="4" t="s">
        <v>4992</v>
      </c>
      <c r="N30" s="4">
        <v>2738</v>
      </c>
      <c r="O30" s="84">
        <v>13420965834</v>
      </c>
      <c r="P30" s="4">
        <v>87</v>
      </c>
      <c r="Q30" s="85">
        <v>0</v>
      </c>
      <c r="R30" s="4" t="s">
        <v>4984</v>
      </c>
      <c r="S30" s="4" t="s">
        <v>4985</v>
      </c>
    </row>
    <row r="31" spans="1:19" ht="15.75" thickBot="1" x14ac:dyDescent="0.3">
      <c r="A31" s="54">
        <v>21</v>
      </c>
      <c r="B31" s="109" t="s">
        <v>4716</v>
      </c>
      <c r="C31" s="4" t="s">
        <v>54</v>
      </c>
      <c r="D31" s="4" t="s">
        <v>24</v>
      </c>
      <c r="E31" s="4" t="s">
        <v>4977</v>
      </c>
      <c r="F31" s="4" t="s">
        <v>5016</v>
      </c>
      <c r="G31" s="4" t="s">
        <v>4979</v>
      </c>
      <c r="H31" s="4" t="s">
        <v>4980</v>
      </c>
      <c r="I31" s="4" t="s">
        <v>5020</v>
      </c>
      <c r="J31" s="4">
        <v>25</v>
      </c>
      <c r="K31" s="4" t="s">
        <v>4982</v>
      </c>
      <c r="L31" s="90">
        <v>157994689876</v>
      </c>
      <c r="M31" s="4" t="s">
        <v>5021</v>
      </c>
      <c r="N31" s="4">
        <v>2738</v>
      </c>
      <c r="O31" s="84">
        <v>138125030726</v>
      </c>
      <c r="P31" s="4">
        <v>87</v>
      </c>
      <c r="Q31" s="85">
        <f>24/J31</f>
        <v>0.96</v>
      </c>
      <c r="R31" s="4" t="s">
        <v>4984</v>
      </c>
      <c r="S31" s="4" t="s">
        <v>4985</v>
      </c>
    </row>
    <row r="32" spans="1:19" ht="15.75" thickBot="1" x14ac:dyDescent="0.3">
      <c r="A32" s="54">
        <v>22</v>
      </c>
      <c r="B32" s="109" t="s">
        <v>4718</v>
      </c>
      <c r="C32" s="4" t="s">
        <v>54</v>
      </c>
      <c r="D32" s="4" t="s">
        <v>24</v>
      </c>
      <c r="E32" s="4" t="s">
        <v>4977</v>
      </c>
      <c r="F32" s="4" t="s">
        <v>5022</v>
      </c>
      <c r="G32" s="4" t="s">
        <v>4979</v>
      </c>
      <c r="H32" s="4" t="s">
        <v>5023</v>
      </c>
      <c r="I32" s="4" t="s">
        <v>5024</v>
      </c>
      <c r="J32" s="83">
        <v>0.35</v>
      </c>
      <c r="K32" s="4" t="s">
        <v>4959</v>
      </c>
      <c r="L32" s="90">
        <v>0</v>
      </c>
      <c r="M32" s="4" t="s">
        <v>5025</v>
      </c>
      <c r="N32" s="4">
        <v>1080</v>
      </c>
      <c r="O32" s="93">
        <v>0</v>
      </c>
      <c r="P32" s="4">
        <v>66</v>
      </c>
      <c r="Q32" s="85">
        <f>35%/J32</f>
        <v>1</v>
      </c>
      <c r="R32" s="4" t="s">
        <v>4984</v>
      </c>
      <c r="S32" s="4" t="s">
        <v>4985</v>
      </c>
    </row>
    <row r="33" spans="1:19" ht="15.75" thickBot="1" x14ac:dyDescent="0.3">
      <c r="A33" s="54">
        <v>23</v>
      </c>
      <c r="B33" s="109" t="s">
        <v>4719</v>
      </c>
      <c r="C33" s="4" t="s">
        <v>54</v>
      </c>
      <c r="D33" s="4" t="s">
        <v>24</v>
      </c>
      <c r="E33" s="4" t="s">
        <v>4977</v>
      </c>
      <c r="F33" s="4" t="s">
        <v>5022</v>
      </c>
      <c r="G33" s="4" t="s">
        <v>4979</v>
      </c>
      <c r="H33" s="4" t="s">
        <v>5023</v>
      </c>
      <c r="I33" s="4" t="s">
        <v>5026</v>
      </c>
      <c r="J33" s="83">
        <v>0</v>
      </c>
      <c r="K33" s="4" t="s">
        <v>4959</v>
      </c>
      <c r="L33" s="90">
        <v>0</v>
      </c>
      <c r="M33" s="4" t="s">
        <v>5025</v>
      </c>
      <c r="N33" s="4">
        <v>360</v>
      </c>
      <c r="O33" s="93">
        <v>0</v>
      </c>
      <c r="P33" s="4">
        <v>0</v>
      </c>
      <c r="Q33" s="85">
        <v>0</v>
      </c>
      <c r="R33" s="4" t="s">
        <v>4984</v>
      </c>
      <c r="S33" s="4" t="s">
        <v>4985</v>
      </c>
    </row>
    <row r="34" spans="1:19" ht="15.75" thickBot="1" x14ac:dyDescent="0.3">
      <c r="A34" s="54">
        <v>24</v>
      </c>
      <c r="B34" s="109" t="s">
        <v>4721</v>
      </c>
      <c r="C34" s="4" t="s">
        <v>54</v>
      </c>
      <c r="D34" s="4" t="s">
        <v>24</v>
      </c>
      <c r="E34" s="4" t="s">
        <v>4977</v>
      </c>
      <c r="F34" s="4" t="s">
        <v>5022</v>
      </c>
      <c r="G34" s="4" t="s">
        <v>4979</v>
      </c>
      <c r="H34" s="4" t="s">
        <v>5023</v>
      </c>
      <c r="I34" s="4" t="s">
        <v>5027</v>
      </c>
      <c r="J34" s="83">
        <v>0.2</v>
      </c>
      <c r="K34" s="4" t="s">
        <v>5028</v>
      </c>
      <c r="L34" s="84">
        <v>40250000</v>
      </c>
      <c r="M34" s="4" t="s">
        <v>5025</v>
      </c>
      <c r="N34" s="4">
        <v>1080</v>
      </c>
      <c r="O34" s="90">
        <v>40250000</v>
      </c>
      <c r="P34" s="94">
        <v>66</v>
      </c>
      <c r="Q34" s="85">
        <f>20%/J34</f>
        <v>1</v>
      </c>
      <c r="R34" s="4" t="s">
        <v>4984</v>
      </c>
      <c r="S34" s="4" t="s">
        <v>4985</v>
      </c>
    </row>
    <row r="35" spans="1:19" ht="15.75" thickBot="1" x14ac:dyDescent="0.3">
      <c r="A35" s="54">
        <v>25</v>
      </c>
      <c r="B35" s="109" t="s">
        <v>4723</v>
      </c>
      <c r="C35" s="4" t="s">
        <v>54</v>
      </c>
      <c r="D35" s="4" t="s">
        <v>24</v>
      </c>
      <c r="E35" s="4" t="s">
        <v>4977</v>
      </c>
      <c r="F35" s="4" t="s">
        <v>5022</v>
      </c>
      <c r="G35" s="4" t="s">
        <v>4979</v>
      </c>
      <c r="H35" s="4" t="s">
        <v>5023</v>
      </c>
      <c r="I35" s="4" t="s">
        <v>5029</v>
      </c>
      <c r="J35" s="83">
        <v>0.3</v>
      </c>
      <c r="K35" s="4" t="s">
        <v>4959</v>
      </c>
      <c r="L35" s="84">
        <v>0</v>
      </c>
      <c r="M35" s="4" t="s">
        <v>5025</v>
      </c>
      <c r="N35" s="4">
        <v>1080</v>
      </c>
      <c r="O35" s="93">
        <v>0</v>
      </c>
      <c r="P35" s="94">
        <v>66</v>
      </c>
      <c r="Q35" s="85">
        <f>30%/J35</f>
        <v>1</v>
      </c>
      <c r="R35" s="4" t="s">
        <v>4984</v>
      </c>
      <c r="S35" s="4" t="s">
        <v>4985</v>
      </c>
    </row>
    <row r="36" spans="1:19" ht="15.75" thickBot="1" x14ac:dyDescent="0.3">
      <c r="A36" s="54">
        <v>26</v>
      </c>
      <c r="B36" s="109" t="s">
        <v>4725</v>
      </c>
      <c r="C36" s="4" t="s">
        <v>54</v>
      </c>
      <c r="D36" s="4" t="s">
        <v>24</v>
      </c>
      <c r="E36" s="4" t="s">
        <v>4977</v>
      </c>
      <c r="F36" s="4" t="s">
        <v>5022</v>
      </c>
      <c r="G36" s="4" t="s">
        <v>4979</v>
      </c>
      <c r="H36" s="4" t="s">
        <v>5023</v>
      </c>
      <c r="I36" s="4" t="s">
        <v>5030</v>
      </c>
      <c r="J36" s="83">
        <v>0.3</v>
      </c>
      <c r="K36" s="4" t="s">
        <v>4959</v>
      </c>
      <c r="L36" s="84">
        <v>0</v>
      </c>
      <c r="M36" s="4" t="s">
        <v>5031</v>
      </c>
      <c r="N36" s="4">
        <v>1080</v>
      </c>
      <c r="O36" s="93">
        <v>0</v>
      </c>
      <c r="P36" s="94">
        <v>66</v>
      </c>
      <c r="Q36" s="85">
        <f>30%/J36</f>
        <v>1</v>
      </c>
      <c r="R36" s="4" t="s">
        <v>4984</v>
      </c>
      <c r="S36" s="4" t="s">
        <v>4985</v>
      </c>
    </row>
    <row r="37" spans="1:19" ht="15.75" thickBot="1" x14ac:dyDescent="0.3">
      <c r="A37" s="54">
        <v>27</v>
      </c>
      <c r="B37" s="109" t="s">
        <v>4727</v>
      </c>
      <c r="C37" s="4" t="s">
        <v>54</v>
      </c>
      <c r="D37" s="4" t="s">
        <v>24</v>
      </c>
      <c r="E37" s="4" t="s">
        <v>4977</v>
      </c>
      <c r="F37" s="4" t="s">
        <v>5022</v>
      </c>
      <c r="G37" s="4" t="s">
        <v>4979</v>
      </c>
      <c r="H37" s="4" t="s">
        <v>5023</v>
      </c>
      <c r="I37" s="4" t="s">
        <v>5032</v>
      </c>
      <c r="J37" s="83">
        <v>0.7</v>
      </c>
      <c r="K37" s="4" t="s">
        <v>4959</v>
      </c>
      <c r="L37" s="84">
        <v>0</v>
      </c>
      <c r="M37" s="4" t="s">
        <v>5031</v>
      </c>
      <c r="N37" s="4">
        <v>1080</v>
      </c>
      <c r="O37" s="93">
        <v>0</v>
      </c>
      <c r="P37" s="4">
        <v>66</v>
      </c>
      <c r="Q37" s="85">
        <f>70%/J37</f>
        <v>1</v>
      </c>
      <c r="R37" s="4" t="s">
        <v>4984</v>
      </c>
      <c r="S37" s="4" t="s">
        <v>4985</v>
      </c>
    </row>
    <row r="38" spans="1:19" ht="15.75" thickBot="1" x14ac:dyDescent="0.3">
      <c r="A38" s="54">
        <v>28</v>
      </c>
      <c r="B38" s="109" t="s">
        <v>4729</v>
      </c>
      <c r="C38" s="4" t="s">
        <v>54</v>
      </c>
      <c r="D38" s="4" t="s">
        <v>24</v>
      </c>
      <c r="E38" s="4" t="s">
        <v>4977</v>
      </c>
      <c r="F38" s="4" t="s">
        <v>5033</v>
      </c>
      <c r="G38" s="4" t="s">
        <v>4979</v>
      </c>
      <c r="H38" s="4" t="s">
        <v>5023</v>
      </c>
      <c r="I38" s="4" t="s">
        <v>5034</v>
      </c>
      <c r="J38" s="83">
        <v>0.5</v>
      </c>
      <c r="K38" s="4" t="s">
        <v>4959</v>
      </c>
      <c r="L38" s="84">
        <v>0</v>
      </c>
      <c r="M38" s="4" t="s">
        <v>5035</v>
      </c>
      <c r="N38" s="4">
        <v>1080</v>
      </c>
      <c r="O38" s="93">
        <v>0</v>
      </c>
      <c r="P38" s="4">
        <v>66</v>
      </c>
      <c r="Q38" s="85">
        <f>50%/J38</f>
        <v>1</v>
      </c>
      <c r="R38" s="4" t="s">
        <v>4984</v>
      </c>
      <c r="S38" s="4" t="s">
        <v>4985</v>
      </c>
    </row>
    <row r="39" spans="1:19" ht="15.75" thickBot="1" x14ac:dyDescent="0.3">
      <c r="A39" s="54">
        <v>29</v>
      </c>
      <c r="B39" s="109" t="s">
        <v>4730</v>
      </c>
      <c r="C39" s="4" t="s">
        <v>54</v>
      </c>
      <c r="D39" s="4" t="s">
        <v>24</v>
      </c>
      <c r="E39" s="4" t="s">
        <v>4977</v>
      </c>
      <c r="F39" s="4" t="s">
        <v>5036</v>
      </c>
      <c r="G39" s="4" t="s">
        <v>4979</v>
      </c>
      <c r="H39" s="4" t="s">
        <v>5023</v>
      </c>
      <c r="I39" s="4" t="s">
        <v>5037</v>
      </c>
      <c r="J39" s="91">
        <v>0.2</v>
      </c>
      <c r="K39" s="4" t="s">
        <v>5038</v>
      </c>
      <c r="L39" s="84">
        <v>0</v>
      </c>
      <c r="M39" s="4" t="s">
        <v>5039</v>
      </c>
      <c r="N39" s="4">
        <v>1080</v>
      </c>
      <c r="O39" s="84">
        <v>0</v>
      </c>
      <c r="P39" s="4">
        <v>66</v>
      </c>
      <c r="Q39" s="95">
        <v>0.69</v>
      </c>
      <c r="R39" s="4" t="s">
        <v>4984</v>
      </c>
      <c r="S39" s="4" t="s">
        <v>4985</v>
      </c>
    </row>
    <row r="40" spans="1:19" ht="15.75" thickBot="1" x14ac:dyDescent="0.3">
      <c r="A40" s="54">
        <v>30</v>
      </c>
      <c r="B40" s="109" t="s">
        <v>4731</v>
      </c>
      <c r="C40" s="4" t="s">
        <v>54</v>
      </c>
      <c r="D40" s="4" t="s">
        <v>24</v>
      </c>
      <c r="E40" s="4" t="s">
        <v>4977</v>
      </c>
      <c r="F40" s="4" t="s">
        <v>5040</v>
      </c>
      <c r="G40" s="4" t="s">
        <v>4979</v>
      </c>
      <c r="H40" s="4" t="s">
        <v>5041</v>
      </c>
      <c r="I40" s="4" t="s">
        <v>5042</v>
      </c>
      <c r="J40" s="91">
        <v>0.5</v>
      </c>
      <c r="K40" s="4" t="s">
        <v>5043</v>
      </c>
      <c r="L40" s="84">
        <v>0</v>
      </c>
      <c r="M40" s="4" t="s">
        <v>5039</v>
      </c>
      <c r="N40" s="4">
        <v>1080</v>
      </c>
      <c r="O40" s="84">
        <v>0</v>
      </c>
      <c r="P40" s="4">
        <v>66</v>
      </c>
      <c r="Q40" s="95">
        <v>0.5</v>
      </c>
      <c r="R40" s="4" t="s">
        <v>4984</v>
      </c>
      <c r="S40" s="4" t="s">
        <v>4985</v>
      </c>
    </row>
    <row r="41" spans="1:19" ht="15.75" thickBot="1" x14ac:dyDescent="0.3">
      <c r="A41" s="54">
        <v>31</v>
      </c>
      <c r="B41" s="109" t="s">
        <v>4732</v>
      </c>
      <c r="C41" s="4" t="s">
        <v>54</v>
      </c>
      <c r="D41" s="4" t="s">
        <v>24</v>
      </c>
      <c r="E41" s="4" t="s">
        <v>4977</v>
      </c>
      <c r="F41" s="4" t="s">
        <v>5040</v>
      </c>
      <c r="G41" s="4" t="s">
        <v>4979</v>
      </c>
      <c r="H41" s="4" t="s">
        <v>5041</v>
      </c>
      <c r="I41" s="4" t="s">
        <v>5044</v>
      </c>
      <c r="J41" s="91">
        <v>0.4</v>
      </c>
      <c r="K41" s="4" t="s">
        <v>4959</v>
      </c>
      <c r="L41" s="84">
        <v>0</v>
      </c>
      <c r="M41" s="4" t="s">
        <v>5039</v>
      </c>
      <c r="N41" s="4">
        <v>1080</v>
      </c>
      <c r="O41" s="84">
        <v>0</v>
      </c>
      <c r="P41" s="4">
        <v>66</v>
      </c>
      <c r="Q41" s="95">
        <v>0</v>
      </c>
      <c r="R41" s="4" t="s">
        <v>4984</v>
      </c>
      <c r="S41" s="4" t="s">
        <v>4985</v>
      </c>
    </row>
    <row r="42" spans="1:19" ht="15.75" thickBot="1" x14ac:dyDescent="0.3">
      <c r="A42" s="54">
        <v>32</v>
      </c>
      <c r="B42" s="109" t="s">
        <v>4734</v>
      </c>
      <c r="C42" s="4" t="s">
        <v>54</v>
      </c>
      <c r="D42" s="4" t="s">
        <v>24</v>
      </c>
      <c r="E42" s="4" t="s">
        <v>4977</v>
      </c>
      <c r="F42" s="4" t="s">
        <v>5040</v>
      </c>
      <c r="G42" s="4" t="s">
        <v>4979</v>
      </c>
      <c r="H42" s="4" t="s">
        <v>5041</v>
      </c>
      <c r="I42" s="4" t="s">
        <v>5045</v>
      </c>
      <c r="J42" s="91">
        <v>0.4</v>
      </c>
      <c r="K42" s="4" t="s">
        <v>4959</v>
      </c>
      <c r="L42" s="84">
        <v>0</v>
      </c>
      <c r="M42" s="4" t="s">
        <v>5039</v>
      </c>
      <c r="N42" s="4">
        <v>1080</v>
      </c>
      <c r="O42" s="84">
        <v>0</v>
      </c>
      <c r="P42" s="4">
        <v>66</v>
      </c>
      <c r="Q42" s="95">
        <v>0.4</v>
      </c>
      <c r="R42" s="4" t="s">
        <v>4984</v>
      </c>
      <c r="S42" s="4" t="s">
        <v>4985</v>
      </c>
    </row>
    <row r="43" spans="1:19" ht="15.75" thickBot="1" x14ac:dyDescent="0.3">
      <c r="A43" s="54">
        <v>33</v>
      </c>
      <c r="B43" s="109" t="s">
        <v>4736</v>
      </c>
      <c r="C43" s="4" t="s">
        <v>54</v>
      </c>
      <c r="D43" s="4" t="s">
        <v>24</v>
      </c>
      <c r="E43" s="4" t="s">
        <v>4977</v>
      </c>
      <c r="F43" s="4" t="s">
        <v>5046</v>
      </c>
      <c r="G43" s="4" t="s">
        <v>4979</v>
      </c>
      <c r="H43" s="4" t="s">
        <v>5041</v>
      </c>
      <c r="I43" s="4" t="s">
        <v>5047</v>
      </c>
      <c r="J43" s="83">
        <v>0.2</v>
      </c>
      <c r="K43" s="4" t="s">
        <v>5048</v>
      </c>
      <c r="L43" s="84">
        <v>1111001117</v>
      </c>
      <c r="M43" s="4" t="s">
        <v>5049</v>
      </c>
      <c r="N43" s="4">
        <v>1080</v>
      </c>
      <c r="O43" s="84">
        <v>1111001117</v>
      </c>
      <c r="P43" s="4">
        <v>66</v>
      </c>
      <c r="Q43" s="85">
        <f>59%/J43</f>
        <v>2.9499999999999997</v>
      </c>
      <c r="R43" s="4" t="s">
        <v>4984</v>
      </c>
      <c r="S43" s="4" t="s">
        <v>4985</v>
      </c>
    </row>
    <row r="44" spans="1:19" ht="15.75" thickBot="1" x14ac:dyDescent="0.3">
      <c r="A44" s="54">
        <v>34</v>
      </c>
      <c r="B44" s="109" t="s">
        <v>4738</v>
      </c>
      <c r="C44" s="4" t="s">
        <v>54</v>
      </c>
      <c r="D44" s="4" t="s">
        <v>24</v>
      </c>
      <c r="E44" s="4" t="s">
        <v>4977</v>
      </c>
      <c r="F44" s="4" t="s">
        <v>5046</v>
      </c>
      <c r="G44" s="4" t="s">
        <v>4979</v>
      </c>
      <c r="H44" s="4" t="s">
        <v>5041</v>
      </c>
      <c r="I44" s="4" t="s">
        <v>5050</v>
      </c>
      <c r="J44" s="4">
        <v>0</v>
      </c>
      <c r="K44" s="4" t="s">
        <v>4959</v>
      </c>
      <c r="L44" s="84">
        <v>0</v>
      </c>
      <c r="M44" s="4" t="s">
        <v>5049</v>
      </c>
      <c r="N44" s="4">
        <v>0</v>
      </c>
      <c r="O44" s="84">
        <v>0</v>
      </c>
      <c r="P44" s="4">
        <v>0</v>
      </c>
      <c r="Q44" s="85">
        <v>0</v>
      </c>
      <c r="R44" s="4" t="s">
        <v>4984</v>
      </c>
      <c r="S44" s="4" t="s">
        <v>4985</v>
      </c>
    </row>
    <row r="45" spans="1:19" ht="15.75" thickBot="1" x14ac:dyDescent="0.3">
      <c r="A45" s="54">
        <v>35</v>
      </c>
      <c r="B45" s="109" t="s">
        <v>4739</v>
      </c>
      <c r="C45" s="4" t="s">
        <v>54</v>
      </c>
      <c r="D45" s="4" t="s">
        <v>24</v>
      </c>
      <c r="E45" s="4" t="s">
        <v>4977</v>
      </c>
      <c r="F45" s="4" t="s">
        <v>5046</v>
      </c>
      <c r="G45" s="4" t="s">
        <v>4979</v>
      </c>
      <c r="H45" s="4" t="s">
        <v>5041</v>
      </c>
      <c r="I45" s="4" t="s">
        <v>5051</v>
      </c>
      <c r="J45" s="4">
        <v>0</v>
      </c>
      <c r="K45" s="4" t="s">
        <v>4959</v>
      </c>
      <c r="L45" s="90">
        <v>0</v>
      </c>
      <c r="M45" s="4" t="s">
        <v>5049</v>
      </c>
      <c r="N45" s="4">
        <v>0</v>
      </c>
      <c r="O45" s="93">
        <v>0</v>
      </c>
      <c r="P45" s="4">
        <v>0</v>
      </c>
      <c r="Q45" s="85">
        <v>0</v>
      </c>
      <c r="R45" s="4" t="s">
        <v>4984</v>
      </c>
      <c r="S45" s="4" t="s">
        <v>4985</v>
      </c>
    </row>
    <row r="46" spans="1:19" ht="15.75" thickBot="1" x14ac:dyDescent="0.3">
      <c r="A46" s="54">
        <v>36</v>
      </c>
      <c r="B46" s="109" t="s">
        <v>4740</v>
      </c>
      <c r="C46" s="4" t="s">
        <v>54</v>
      </c>
      <c r="D46" s="4" t="s">
        <v>24</v>
      </c>
      <c r="E46" s="4" t="s">
        <v>4977</v>
      </c>
      <c r="F46" s="4" t="s">
        <v>5046</v>
      </c>
      <c r="G46" s="4" t="s">
        <v>4979</v>
      </c>
      <c r="H46" s="4" t="s">
        <v>5041</v>
      </c>
      <c r="I46" s="4" t="s">
        <v>5052</v>
      </c>
      <c r="J46" s="4">
        <v>0</v>
      </c>
      <c r="K46" s="4" t="s">
        <v>4959</v>
      </c>
      <c r="L46" s="90">
        <v>0</v>
      </c>
      <c r="M46" s="4" t="s">
        <v>5049</v>
      </c>
      <c r="N46" s="4">
        <v>0</v>
      </c>
      <c r="O46" s="93">
        <v>0</v>
      </c>
      <c r="P46" s="4">
        <v>0</v>
      </c>
      <c r="Q46" s="85">
        <v>0</v>
      </c>
      <c r="R46" s="4" t="s">
        <v>4984</v>
      </c>
      <c r="S46" s="4" t="s">
        <v>4985</v>
      </c>
    </row>
    <row r="47" spans="1:19" ht="15.75" thickBot="1" x14ac:dyDescent="0.3">
      <c r="A47" s="54">
        <v>37</v>
      </c>
      <c r="B47" s="109" t="s">
        <v>4741</v>
      </c>
      <c r="C47" s="4" t="s">
        <v>54</v>
      </c>
      <c r="D47" s="4" t="s">
        <v>24</v>
      </c>
      <c r="E47" s="4" t="s">
        <v>4977</v>
      </c>
      <c r="F47" s="4" t="s">
        <v>5053</v>
      </c>
      <c r="G47" s="4" t="s">
        <v>4979</v>
      </c>
      <c r="H47" s="4" t="s">
        <v>5041</v>
      </c>
      <c r="I47" s="4" t="s">
        <v>5054</v>
      </c>
      <c r="J47" s="83">
        <v>0.95</v>
      </c>
      <c r="K47" s="4" t="s">
        <v>4959</v>
      </c>
      <c r="L47" s="90">
        <v>0</v>
      </c>
      <c r="M47" s="4" t="s">
        <v>5055</v>
      </c>
      <c r="N47" s="4">
        <v>1080</v>
      </c>
      <c r="O47" s="93">
        <v>0</v>
      </c>
      <c r="P47" s="94">
        <v>66</v>
      </c>
      <c r="Q47" s="85">
        <f>99.82%/J47</f>
        <v>1.0507368421052632</v>
      </c>
      <c r="R47" s="4" t="s">
        <v>4984</v>
      </c>
      <c r="S47" s="4" t="s">
        <v>4985</v>
      </c>
    </row>
    <row r="48" spans="1:19" ht="15.75" thickBot="1" x14ac:dyDescent="0.3">
      <c r="A48" s="54">
        <v>38</v>
      </c>
      <c r="B48" s="109" t="s">
        <v>4742</v>
      </c>
      <c r="C48" s="4" t="s">
        <v>54</v>
      </c>
      <c r="D48" s="4" t="s">
        <v>24</v>
      </c>
      <c r="E48" s="4" t="s">
        <v>4977</v>
      </c>
      <c r="F48" s="4" t="s">
        <v>5053</v>
      </c>
      <c r="G48" s="4" t="s">
        <v>4979</v>
      </c>
      <c r="H48" s="4" t="s">
        <v>5041</v>
      </c>
      <c r="I48" s="4" t="s">
        <v>5056</v>
      </c>
      <c r="J48" s="83">
        <v>0.7</v>
      </c>
      <c r="K48" s="4" t="s">
        <v>4959</v>
      </c>
      <c r="L48" s="90">
        <v>0</v>
      </c>
      <c r="M48" s="4" t="s">
        <v>5055</v>
      </c>
      <c r="N48" s="4">
        <v>1080</v>
      </c>
      <c r="O48" s="93">
        <v>0</v>
      </c>
      <c r="P48" s="94">
        <v>66</v>
      </c>
      <c r="Q48" s="96">
        <f>70.25%/J48</f>
        <v>1.0035714285714286</v>
      </c>
      <c r="R48" s="4" t="s">
        <v>4984</v>
      </c>
      <c r="S48" s="4" t="s">
        <v>4985</v>
      </c>
    </row>
    <row r="49" spans="1:19" ht="15.75" thickBot="1" x14ac:dyDescent="0.3">
      <c r="A49" s="54">
        <v>39</v>
      </c>
      <c r="B49" s="109" t="s">
        <v>4743</v>
      </c>
      <c r="C49" s="4" t="s">
        <v>54</v>
      </c>
      <c r="D49" s="4" t="s">
        <v>24</v>
      </c>
      <c r="E49" s="4" t="s">
        <v>4977</v>
      </c>
      <c r="F49" s="4" t="s">
        <v>5053</v>
      </c>
      <c r="G49" s="4" t="s">
        <v>4979</v>
      </c>
      <c r="H49" s="4" t="s">
        <v>5041</v>
      </c>
      <c r="I49" s="4" t="s">
        <v>5057</v>
      </c>
      <c r="J49" s="83">
        <v>0.3</v>
      </c>
      <c r="K49" s="4" t="s">
        <v>4959</v>
      </c>
      <c r="L49" s="90">
        <v>0</v>
      </c>
      <c r="M49" s="4" t="s">
        <v>4983</v>
      </c>
      <c r="N49" s="4">
        <v>1080</v>
      </c>
      <c r="O49" s="93">
        <v>0</v>
      </c>
      <c r="P49" s="4">
        <v>66</v>
      </c>
      <c r="Q49" s="85">
        <f>25%/J49</f>
        <v>0.83333333333333337</v>
      </c>
      <c r="R49" s="4" t="s">
        <v>4984</v>
      </c>
      <c r="S49" s="4" t="s">
        <v>4985</v>
      </c>
    </row>
    <row r="351003" spans="1:1" x14ac:dyDescent="0.25">
      <c r="A351003" t="s">
        <v>54</v>
      </c>
    </row>
    <row r="351004" spans="1:1" x14ac:dyDescent="0.25">
      <c r="A351004" t="s">
        <v>55</v>
      </c>
    </row>
  </sheetData>
  <mergeCells count="1">
    <mergeCell ref="B8:S8"/>
  </mergeCells>
  <dataValidations count="16">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9">
      <formula1>-9223372036854770000</formula1>
      <formula2>9223372036854770000</formula2>
    </dataValidation>
    <dataValidation type="textLength" allowBlank="1" showInputMessage="1" error="Escriba un texto  Maximo 390 Caracteres" promptTitle="Cualquier contenido Maximo 390 Caracteres" prompt=" Registre el resultado de la operación del indicador." sqref="Q11:Q49">
      <formula1>0</formula1>
      <formula2>390</formula2>
    </dataValidation>
    <dataValidation type="textLength" allowBlank="1" showInputMessage="1" error="Escriba un texto  Maximo 390 Caracteres" promptTitle="Cualquier contenido Maximo 390 Caracteres" prompt=" Registre aspectos importantes a considerar." sqref="S11:S49">
      <formula1>0</formula1>
      <formula2>390</formula2>
    </dataValidation>
    <dataValidation type="textLength" allowBlank="1" showInputMessage="1" error="Escriba un texto " promptTitle="Cualquier contenido" prompt=" En caso de ajustes describa los cambios realizados " sqref="R11:R49">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P11:P49">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49">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49">
      <formula1>0</formula1>
      <formula2>390</formula2>
    </dataValidation>
    <dataValidation type="textLength" allowBlank="1" showInputMessage="1" error="Escriba un texto  Maximo 390 Caracteres" promptTitle="Cualquier contenido Maximo 390 Caracteres" prompt=" Relacione el resultado esperado del proyecto." sqref="J11:J49">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G11:H49">
      <formula1>0</formula1>
      <formula2>390</formula2>
    </dataValidation>
    <dataValidation type="textLength" allowBlank="1" showInputMessage="1" error="Escriba un texto  Maximo 390 Caracteres" promptTitle="Cualquier contenido Maximo 390 Caracteres" prompt=" Registre el nombre del Objetivo Táctico cuando aplique" sqref="I11:I49">
      <formula1>0</formula1>
      <formula2>390</formula2>
    </dataValidation>
    <dataValidation type="textLength" allowBlank="1" showInputMessage="1" error="Escriba un texto  Maximo 390 Caracteres" promptTitle="Cualquier contenido Maximo 390 Caracteres" prompt=" Registre el nombre del Objetivo Estratégico que afecta el programa." sqref="F11:F49">
      <formula1>0</formula1>
      <formula2>390</formula2>
    </dataValidation>
    <dataValidation type="textLength" allowBlank="1" showInputMessage="1" error="Escriba un texto  Maximo 200 Caracteres" promptTitle="Cualquier contenido Maximo 200 Caracteres" prompt=" Registre COMPLETO el Acto Administrativo de Aprobación del Plan de Acción." sqref="E11:E49">
      <formula1>0</formula1>
      <formula2>200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9">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49">
      <formula1>$A$351000:$A$351002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257" x14ac:dyDescent="0.25">
      <c r="B1" s="1" t="s">
        <v>0</v>
      </c>
      <c r="C1" s="1">
        <v>51</v>
      </c>
      <c r="D1" s="1" t="s">
        <v>1</v>
      </c>
    </row>
    <row r="2" spans="1:257" x14ac:dyDescent="0.25">
      <c r="B2" s="1" t="s">
        <v>2</v>
      </c>
      <c r="C2" s="1">
        <v>105</v>
      </c>
      <c r="D2" s="1" t="s">
        <v>117</v>
      </c>
    </row>
    <row r="3" spans="1:257" x14ac:dyDescent="0.25">
      <c r="B3" s="1" t="s">
        <v>4</v>
      </c>
      <c r="C3" s="1">
        <v>1</v>
      </c>
    </row>
    <row r="4" spans="1:257" x14ac:dyDescent="0.25">
      <c r="B4" s="1" t="s">
        <v>5</v>
      </c>
      <c r="C4" s="1">
        <v>11979</v>
      </c>
    </row>
    <row r="5" spans="1:257" x14ac:dyDescent="0.25">
      <c r="B5" s="1" t="s">
        <v>6</v>
      </c>
      <c r="C5" s="5">
        <v>43100</v>
      </c>
    </row>
    <row r="6" spans="1:257" x14ac:dyDescent="0.25">
      <c r="B6" s="1" t="s">
        <v>7</v>
      </c>
      <c r="C6" s="1">
        <v>12</v>
      </c>
      <c r="D6" s="1" t="s">
        <v>8</v>
      </c>
    </row>
    <row r="8" spans="1:257" x14ac:dyDescent="0.25">
      <c r="A8" s="1" t="s">
        <v>9</v>
      </c>
      <c r="B8" s="300" t="s">
        <v>118</v>
      </c>
      <c r="C8" s="301"/>
      <c r="D8" s="301"/>
      <c r="E8" s="301"/>
      <c r="F8" s="301"/>
      <c r="G8" s="301"/>
      <c r="H8" s="301"/>
      <c r="I8" s="301"/>
      <c r="J8" s="301"/>
      <c r="K8" s="301"/>
      <c r="L8" s="301"/>
      <c r="M8" s="301"/>
    </row>
    <row r="9" spans="1:257" x14ac:dyDescent="0.25">
      <c r="C9" s="1">
        <v>2</v>
      </c>
      <c r="D9" s="1">
        <v>3</v>
      </c>
      <c r="E9" s="1">
        <v>4</v>
      </c>
      <c r="F9" s="1">
        <v>8</v>
      </c>
      <c r="G9" s="1">
        <v>12</v>
      </c>
      <c r="H9" s="1">
        <v>16</v>
      </c>
      <c r="I9" s="1">
        <v>20</v>
      </c>
      <c r="J9" s="1">
        <v>24</v>
      </c>
      <c r="K9" s="1">
        <v>28</v>
      </c>
      <c r="L9" s="1">
        <v>32</v>
      </c>
      <c r="M9" s="1">
        <v>36</v>
      </c>
    </row>
    <row r="10" spans="1:257" ht="15.75" thickBot="1" x14ac:dyDescent="0.3">
      <c r="C10" s="1" t="s">
        <v>12</v>
      </c>
      <c r="D10" s="1" t="s">
        <v>13</v>
      </c>
      <c r="E10" s="1" t="s">
        <v>119</v>
      </c>
      <c r="F10" s="1" t="s">
        <v>120</v>
      </c>
      <c r="G10" s="1" t="s">
        <v>121</v>
      </c>
      <c r="H10" s="1" t="s">
        <v>122</v>
      </c>
      <c r="I10" s="1" t="s">
        <v>108</v>
      </c>
      <c r="J10" s="1" t="s">
        <v>123</v>
      </c>
      <c r="K10" s="1" t="s">
        <v>124</v>
      </c>
      <c r="L10" s="1" t="s">
        <v>125</v>
      </c>
      <c r="M10" s="1" t="s">
        <v>23</v>
      </c>
    </row>
    <row r="11" spans="1:257" ht="15.75" thickBot="1" x14ac:dyDescent="0.3">
      <c r="A11" s="54">
        <v>1</v>
      </c>
      <c r="B11" s="58" t="s">
        <v>65</v>
      </c>
      <c r="C11" s="4" t="s">
        <v>54</v>
      </c>
      <c r="D11" s="4" t="s">
        <v>24</v>
      </c>
      <c r="E11" s="97" t="s">
        <v>4981</v>
      </c>
      <c r="F11" s="4" t="s">
        <v>130</v>
      </c>
      <c r="G11" s="4" t="s">
        <v>135</v>
      </c>
      <c r="H11" s="98" t="s">
        <v>5058</v>
      </c>
      <c r="I11" s="98">
        <v>3</v>
      </c>
      <c r="J11" s="4" t="s">
        <v>5059</v>
      </c>
      <c r="K11" s="99">
        <f>0/I11</f>
        <v>0</v>
      </c>
      <c r="L11" s="4" t="s">
        <v>5060</v>
      </c>
      <c r="M11" s="4" t="s">
        <v>5061</v>
      </c>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row>
    <row r="12" spans="1:257" ht="15.75" thickBot="1" x14ac:dyDescent="0.3">
      <c r="A12" s="54">
        <v>2</v>
      </c>
      <c r="B12" s="58" t="s">
        <v>4687</v>
      </c>
      <c r="C12" s="4" t="s">
        <v>54</v>
      </c>
      <c r="D12" s="4" t="s">
        <v>24</v>
      </c>
      <c r="E12" s="97" t="s">
        <v>4981</v>
      </c>
      <c r="F12" s="4" t="s">
        <v>130</v>
      </c>
      <c r="G12" s="4" t="s">
        <v>135</v>
      </c>
      <c r="H12" s="98" t="s">
        <v>5062</v>
      </c>
      <c r="I12" s="98">
        <v>4</v>
      </c>
      <c r="J12" s="4" t="s">
        <v>5059</v>
      </c>
      <c r="K12" s="99">
        <f>15/I12</f>
        <v>3.75</v>
      </c>
      <c r="L12" s="98" t="s">
        <v>5063</v>
      </c>
      <c r="M12" s="4" t="s">
        <v>5061</v>
      </c>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c r="IW12" s="58"/>
    </row>
    <row r="13" spans="1:257" ht="15.75" thickBot="1" x14ac:dyDescent="0.3">
      <c r="A13" s="54">
        <v>3</v>
      </c>
      <c r="B13" s="58" t="s">
        <v>4688</v>
      </c>
      <c r="C13" s="4" t="s">
        <v>54</v>
      </c>
      <c r="D13" s="4" t="s">
        <v>24</v>
      </c>
      <c r="E13" s="97" t="s">
        <v>4981</v>
      </c>
      <c r="F13" s="4" t="s">
        <v>130</v>
      </c>
      <c r="G13" s="4" t="s">
        <v>135</v>
      </c>
      <c r="H13" s="98" t="s">
        <v>5064</v>
      </c>
      <c r="I13" s="98">
        <v>6</v>
      </c>
      <c r="J13" s="4" t="s">
        <v>5059</v>
      </c>
      <c r="K13" s="99">
        <f>7/I13</f>
        <v>1.1666666666666667</v>
      </c>
      <c r="L13" s="98" t="s">
        <v>5065</v>
      </c>
      <c r="M13" s="4" t="s">
        <v>5061</v>
      </c>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row>
    <row r="14" spans="1:257" ht="15.75" thickBot="1" x14ac:dyDescent="0.3">
      <c r="A14" s="54">
        <v>4</v>
      </c>
      <c r="B14" s="58" t="s">
        <v>4689</v>
      </c>
      <c r="C14" s="4" t="s">
        <v>54</v>
      </c>
      <c r="D14" s="4" t="s">
        <v>24</v>
      </c>
      <c r="E14" s="97" t="s">
        <v>4981</v>
      </c>
      <c r="F14" s="4" t="s">
        <v>130</v>
      </c>
      <c r="G14" s="4" t="s">
        <v>135</v>
      </c>
      <c r="H14" s="98" t="s">
        <v>5066</v>
      </c>
      <c r="I14" s="98">
        <v>1</v>
      </c>
      <c r="J14" s="4" t="s">
        <v>5059</v>
      </c>
      <c r="K14" s="99">
        <f>1/I14</f>
        <v>1</v>
      </c>
      <c r="L14" s="98" t="s">
        <v>5067</v>
      </c>
      <c r="M14" s="4" t="s">
        <v>5061</v>
      </c>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row>
    <row r="15" spans="1:257" ht="15.75" thickBot="1" x14ac:dyDescent="0.3">
      <c r="A15" s="54">
        <v>11</v>
      </c>
      <c r="B15" s="58" t="s">
        <v>4699</v>
      </c>
      <c r="C15" s="4" t="s">
        <v>54</v>
      </c>
      <c r="D15" s="4" t="s">
        <v>24</v>
      </c>
      <c r="E15" s="97" t="s">
        <v>4991</v>
      </c>
      <c r="F15" s="4" t="s">
        <v>130</v>
      </c>
      <c r="G15" s="4" t="s">
        <v>135</v>
      </c>
      <c r="H15" s="98" t="s">
        <v>5068</v>
      </c>
      <c r="I15" s="98">
        <v>5</v>
      </c>
      <c r="J15" s="4" t="s">
        <v>5059</v>
      </c>
      <c r="K15" s="99">
        <f>5/I15</f>
        <v>1</v>
      </c>
      <c r="L15" s="98" t="s">
        <v>5069</v>
      </c>
      <c r="M15" s="4" t="s">
        <v>5061</v>
      </c>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c r="IW15" s="58"/>
    </row>
    <row r="16" spans="1:257" ht="15.75" thickBot="1" x14ac:dyDescent="0.3">
      <c r="A16" s="54">
        <v>12</v>
      </c>
      <c r="B16" s="58" t="s">
        <v>4701</v>
      </c>
      <c r="C16" s="4" t="s">
        <v>54</v>
      </c>
      <c r="D16" s="4" t="s">
        <v>24</v>
      </c>
      <c r="E16" s="97" t="s">
        <v>4991</v>
      </c>
      <c r="F16" s="4" t="s">
        <v>130</v>
      </c>
      <c r="G16" s="4" t="s">
        <v>135</v>
      </c>
      <c r="H16" s="98" t="s">
        <v>5070</v>
      </c>
      <c r="I16" s="98">
        <v>1</v>
      </c>
      <c r="J16" s="4" t="s">
        <v>5059</v>
      </c>
      <c r="K16" s="99">
        <f>0/I16</f>
        <v>0</v>
      </c>
      <c r="L16" s="98" t="s">
        <v>5071</v>
      </c>
      <c r="M16" s="4" t="s">
        <v>5061</v>
      </c>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c r="IW16" s="58"/>
    </row>
    <row r="17" spans="1:257" ht="15.75" thickBot="1" x14ac:dyDescent="0.3">
      <c r="A17" s="54">
        <v>13</v>
      </c>
      <c r="B17" s="58" t="s">
        <v>4702</v>
      </c>
      <c r="C17" s="4" t="s">
        <v>54</v>
      </c>
      <c r="D17" s="4" t="s">
        <v>24</v>
      </c>
      <c r="E17" s="97" t="s">
        <v>4991</v>
      </c>
      <c r="F17" s="4" t="s">
        <v>130</v>
      </c>
      <c r="G17" s="4" t="s">
        <v>135</v>
      </c>
      <c r="H17" s="98" t="s">
        <v>5072</v>
      </c>
      <c r="I17" s="98">
        <v>7</v>
      </c>
      <c r="J17" s="4" t="s">
        <v>5059</v>
      </c>
      <c r="K17" s="99">
        <f>7/I17</f>
        <v>1</v>
      </c>
      <c r="L17" s="98" t="s">
        <v>5073</v>
      </c>
      <c r="M17" s="4" t="s">
        <v>5061</v>
      </c>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c r="IW17" s="58"/>
    </row>
    <row r="18" spans="1:257" ht="15.75" thickBot="1" x14ac:dyDescent="0.3">
      <c r="A18" s="54">
        <v>14</v>
      </c>
      <c r="B18" s="58" t="s">
        <v>4704</v>
      </c>
      <c r="C18" s="4" t="s">
        <v>54</v>
      </c>
      <c r="D18" s="4" t="s">
        <v>24</v>
      </c>
      <c r="E18" s="97" t="s">
        <v>4991</v>
      </c>
      <c r="F18" s="4" t="s">
        <v>130</v>
      </c>
      <c r="G18" s="4" t="s">
        <v>135</v>
      </c>
      <c r="H18" s="98" t="s">
        <v>5074</v>
      </c>
      <c r="I18" s="98">
        <v>27</v>
      </c>
      <c r="J18" s="4" t="s">
        <v>5059</v>
      </c>
      <c r="K18" s="99">
        <f>28/I18</f>
        <v>1.037037037037037</v>
      </c>
      <c r="L18" s="98" t="s">
        <v>5075</v>
      </c>
      <c r="M18" s="4" t="s">
        <v>5061</v>
      </c>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c r="IW18" s="58"/>
    </row>
    <row r="19" spans="1:257" ht="15.75" thickBot="1" x14ac:dyDescent="0.3">
      <c r="A19" s="54">
        <v>15</v>
      </c>
      <c r="B19" s="58" t="s">
        <v>4706</v>
      </c>
      <c r="C19" s="4" t="s">
        <v>54</v>
      </c>
      <c r="D19" s="4" t="s">
        <v>24</v>
      </c>
      <c r="E19" s="97" t="s">
        <v>4981</v>
      </c>
      <c r="F19" s="4" t="s">
        <v>130</v>
      </c>
      <c r="G19" s="4" t="s">
        <v>135</v>
      </c>
      <c r="H19" s="98" t="s">
        <v>5076</v>
      </c>
      <c r="I19" s="98">
        <v>17</v>
      </c>
      <c r="J19" s="4" t="s">
        <v>5059</v>
      </c>
      <c r="K19" s="99">
        <f>22/I19</f>
        <v>1.2941176470588236</v>
      </c>
      <c r="L19" s="98" t="s">
        <v>5077</v>
      </c>
      <c r="M19" s="4" t="s">
        <v>5061</v>
      </c>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c r="IW19" s="58"/>
    </row>
    <row r="20" spans="1:257" ht="15.75" thickBot="1" x14ac:dyDescent="0.3">
      <c r="A20" s="54">
        <v>16</v>
      </c>
      <c r="B20" s="58" t="s">
        <v>4709</v>
      </c>
      <c r="C20" s="4" t="s">
        <v>54</v>
      </c>
      <c r="D20" s="4" t="s">
        <v>24</v>
      </c>
      <c r="E20" s="97" t="s">
        <v>4981</v>
      </c>
      <c r="F20" s="4" t="s">
        <v>130</v>
      </c>
      <c r="G20" s="4" t="s">
        <v>135</v>
      </c>
      <c r="H20" s="98" t="s">
        <v>5078</v>
      </c>
      <c r="I20" s="98">
        <v>10</v>
      </c>
      <c r="J20" s="4" t="s">
        <v>5059</v>
      </c>
      <c r="K20" s="99">
        <f>10/I20</f>
        <v>1</v>
      </c>
      <c r="L20" s="98" t="s">
        <v>5079</v>
      </c>
      <c r="M20" s="4" t="s">
        <v>5061</v>
      </c>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c r="IW20" s="58"/>
    </row>
    <row r="21" spans="1:257" ht="15.75" thickBot="1" x14ac:dyDescent="0.3">
      <c r="A21" s="54">
        <v>17</v>
      </c>
      <c r="B21" s="58" t="s">
        <v>4711</v>
      </c>
      <c r="C21" s="4" t="s">
        <v>54</v>
      </c>
      <c r="D21" s="4" t="s">
        <v>24</v>
      </c>
      <c r="E21" s="97" t="s">
        <v>4998</v>
      </c>
      <c r="F21" s="4" t="s">
        <v>130</v>
      </c>
      <c r="G21" s="4" t="s">
        <v>135</v>
      </c>
      <c r="H21" s="98" t="s">
        <v>5080</v>
      </c>
      <c r="I21" s="98">
        <v>1</v>
      </c>
      <c r="J21" s="4" t="s">
        <v>5059</v>
      </c>
      <c r="K21" s="99">
        <f>0/I21</f>
        <v>0</v>
      </c>
      <c r="L21" s="98" t="s">
        <v>5081</v>
      </c>
      <c r="M21" s="4" t="s">
        <v>5061</v>
      </c>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c r="IW21" s="58"/>
    </row>
    <row r="22" spans="1:257" ht="15.75" thickBot="1" x14ac:dyDescent="0.3">
      <c r="A22" s="54">
        <v>18</v>
      </c>
      <c r="B22" s="58" t="s">
        <v>4713</v>
      </c>
      <c r="C22" s="4" t="s">
        <v>54</v>
      </c>
      <c r="D22" s="4" t="s">
        <v>24</v>
      </c>
      <c r="E22" s="97" t="s">
        <v>4998</v>
      </c>
      <c r="F22" s="4" t="s">
        <v>130</v>
      </c>
      <c r="G22" s="4" t="s">
        <v>135</v>
      </c>
      <c r="H22" s="98" t="s">
        <v>5082</v>
      </c>
      <c r="I22" s="100">
        <v>0.4</v>
      </c>
      <c r="J22" s="4" t="s">
        <v>5059</v>
      </c>
      <c r="K22" s="99">
        <f>0%/I22</f>
        <v>0</v>
      </c>
      <c r="L22" s="98" t="s">
        <v>5083</v>
      </c>
      <c r="M22" s="4" t="s">
        <v>5061</v>
      </c>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c r="IW22" s="58"/>
    </row>
    <row r="23" spans="1:257" ht="15.75" thickBot="1" x14ac:dyDescent="0.3">
      <c r="A23" s="54">
        <v>19</v>
      </c>
      <c r="B23" s="58" t="s">
        <v>4714</v>
      </c>
      <c r="C23" s="4" t="s">
        <v>54</v>
      </c>
      <c r="D23" s="4" t="s">
        <v>24</v>
      </c>
      <c r="E23" s="97" t="s">
        <v>4998</v>
      </c>
      <c r="F23" s="4" t="s">
        <v>130</v>
      </c>
      <c r="G23" s="4" t="s">
        <v>135</v>
      </c>
      <c r="H23" s="98" t="s">
        <v>5084</v>
      </c>
      <c r="I23" s="100">
        <v>0.4</v>
      </c>
      <c r="J23" s="4" t="s">
        <v>5059</v>
      </c>
      <c r="K23" s="99">
        <f>0%/I23</f>
        <v>0</v>
      </c>
      <c r="L23" s="98" t="s">
        <v>5085</v>
      </c>
      <c r="M23" s="4" t="s">
        <v>5061</v>
      </c>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c r="IW23" s="58"/>
    </row>
    <row r="24" spans="1:257" ht="15.75" thickBot="1" x14ac:dyDescent="0.3">
      <c r="A24" s="54">
        <v>20</v>
      </c>
      <c r="B24" s="58" t="s">
        <v>4715</v>
      </c>
      <c r="C24" s="4" t="s">
        <v>54</v>
      </c>
      <c r="D24" s="4" t="s">
        <v>24</v>
      </c>
      <c r="E24" s="97" t="s">
        <v>4998</v>
      </c>
      <c r="F24" s="4" t="s">
        <v>130</v>
      </c>
      <c r="G24" s="4" t="s">
        <v>135</v>
      </c>
      <c r="H24" s="98" t="s">
        <v>5086</v>
      </c>
      <c r="I24" s="98">
        <v>1</v>
      </c>
      <c r="J24" s="4" t="s">
        <v>5059</v>
      </c>
      <c r="K24" s="99">
        <f>1/I24</f>
        <v>1</v>
      </c>
      <c r="L24" s="98" t="s">
        <v>5087</v>
      </c>
      <c r="M24" s="4" t="s">
        <v>5061</v>
      </c>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c r="IW24" s="58"/>
    </row>
    <row r="25" spans="1:257" ht="15.75" thickBot="1" x14ac:dyDescent="0.3">
      <c r="A25" s="54">
        <v>21</v>
      </c>
      <c r="B25" s="58" t="s">
        <v>4716</v>
      </c>
      <c r="C25" s="4" t="s">
        <v>54</v>
      </c>
      <c r="D25" s="4" t="s">
        <v>24</v>
      </c>
      <c r="E25" s="97" t="s">
        <v>4998</v>
      </c>
      <c r="F25" s="4" t="s">
        <v>130</v>
      </c>
      <c r="G25" s="4" t="s">
        <v>135</v>
      </c>
      <c r="H25" s="98" t="s">
        <v>5088</v>
      </c>
      <c r="I25" s="98">
        <v>1</v>
      </c>
      <c r="J25" s="4" t="s">
        <v>5059</v>
      </c>
      <c r="K25" s="99">
        <f>1/I25</f>
        <v>1</v>
      </c>
      <c r="L25" s="98" t="s">
        <v>5089</v>
      </c>
      <c r="M25" s="4" t="s">
        <v>5061</v>
      </c>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c r="IW25" s="58"/>
    </row>
    <row r="26" spans="1:257" ht="15.75" thickBot="1" x14ac:dyDescent="0.3">
      <c r="A26" s="54">
        <v>22</v>
      </c>
      <c r="B26" s="58" t="s">
        <v>4718</v>
      </c>
      <c r="C26" s="4" t="s">
        <v>54</v>
      </c>
      <c r="D26" s="4" t="s">
        <v>24</v>
      </c>
      <c r="E26" s="97" t="s">
        <v>4998</v>
      </c>
      <c r="F26" s="4" t="s">
        <v>130</v>
      </c>
      <c r="G26" s="4" t="s">
        <v>135</v>
      </c>
      <c r="H26" s="98" t="s">
        <v>5090</v>
      </c>
      <c r="I26" s="101">
        <v>2</v>
      </c>
      <c r="J26" s="4" t="s">
        <v>5059</v>
      </c>
      <c r="K26" s="99">
        <f>0.425/I26</f>
        <v>0.21249999999999999</v>
      </c>
      <c r="L26" s="98" t="s">
        <v>5091</v>
      </c>
      <c r="M26" s="4" t="s">
        <v>5061</v>
      </c>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row>
    <row r="27" spans="1:257" ht="15.75" thickBot="1" x14ac:dyDescent="0.3">
      <c r="A27" s="54">
        <v>23</v>
      </c>
      <c r="B27" s="58" t="s">
        <v>4719</v>
      </c>
      <c r="C27" s="4" t="s">
        <v>54</v>
      </c>
      <c r="D27" s="4" t="s">
        <v>24</v>
      </c>
      <c r="E27" s="97" t="s">
        <v>4998</v>
      </c>
      <c r="F27" s="4" t="s">
        <v>130</v>
      </c>
      <c r="G27" s="4" t="s">
        <v>135</v>
      </c>
      <c r="H27" s="98" t="s">
        <v>5092</v>
      </c>
      <c r="I27" s="98">
        <v>2254</v>
      </c>
      <c r="J27" s="4" t="s">
        <v>5059</v>
      </c>
      <c r="K27" s="99">
        <f>237/I27</f>
        <v>0.10514640638864241</v>
      </c>
      <c r="L27" s="98" t="s">
        <v>5093</v>
      </c>
      <c r="M27" s="4" t="s">
        <v>5061</v>
      </c>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c r="IW27" s="58"/>
    </row>
    <row r="28" spans="1:257" ht="15.75" thickBot="1" x14ac:dyDescent="0.3">
      <c r="A28" s="54">
        <v>24</v>
      </c>
      <c r="B28" s="58" t="s">
        <v>4721</v>
      </c>
      <c r="C28" s="4" t="s">
        <v>54</v>
      </c>
      <c r="D28" s="4" t="s">
        <v>24</v>
      </c>
      <c r="E28" s="97" t="s">
        <v>5094</v>
      </c>
      <c r="F28" s="4" t="s">
        <v>130</v>
      </c>
      <c r="G28" s="4" t="s">
        <v>135</v>
      </c>
      <c r="H28" s="98" t="s">
        <v>5095</v>
      </c>
      <c r="I28" s="98">
        <v>2</v>
      </c>
      <c r="J28" s="4" t="s">
        <v>5059</v>
      </c>
      <c r="K28" s="99">
        <f>0/I28</f>
        <v>0</v>
      </c>
      <c r="L28" s="98" t="s">
        <v>5096</v>
      </c>
      <c r="M28" s="4" t="s">
        <v>5061</v>
      </c>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c r="IW28" s="58"/>
    </row>
    <row r="29" spans="1:257" ht="15.75" thickBot="1" x14ac:dyDescent="0.3">
      <c r="A29" s="54">
        <v>25</v>
      </c>
      <c r="B29" s="58" t="s">
        <v>4723</v>
      </c>
      <c r="C29" s="4" t="s">
        <v>54</v>
      </c>
      <c r="D29" s="4" t="s">
        <v>24</v>
      </c>
      <c r="E29" s="97" t="s">
        <v>5000</v>
      </c>
      <c r="F29" s="4" t="s">
        <v>130</v>
      </c>
      <c r="G29" s="4" t="s">
        <v>135</v>
      </c>
      <c r="H29" s="98" t="s">
        <v>5097</v>
      </c>
      <c r="I29" s="98">
        <v>1</v>
      </c>
      <c r="J29" s="4" t="s">
        <v>5059</v>
      </c>
      <c r="K29" s="99">
        <f>1/I29</f>
        <v>1</v>
      </c>
      <c r="L29" s="98" t="s">
        <v>5098</v>
      </c>
      <c r="M29" s="4" t="s">
        <v>5061</v>
      </c>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c r="IW29" s="58"/>
    </row>
    <row r="30" spans="1:257" ht="15.75" thickBot="1" x14ac:dyDescent="0.3">
      <c r="A30" s="54">
        <v>26</v>
      </c>
      <c r="B30" s="58" t="s">
        <v>4725</v>
      </c>
      <c r="C30" s="4" t="s">
        <v>54</v>
      </c>
      <c r="D30" s="4" t="s">
        <v>24</v>
      </c>
      <c r="E30" s="97" t="s">
        <v>5000</v>
      </c>
      <c r="F30" s="4" t="s">
        <v>130</v>
      </c>
      <c r="G30" s="4" t="s">
        <v>135</v>
      </c>
      <c r="H30" s="98" t="s">
        <v>5099</v>
      </c>
      <c r="I30" s="98">
        <v>11</v>
      </c>
      <c r="J30" s="4" t="s">
        <v>5059</v>
      </c>
      <c r="K30" s="99">
        <f>5/I30</f>
        <v>0.45454545454545453</v>
      </c>
      <c r="L30" s="98" t="s">
        <v>5100</v>
      </c>
      <c r="M30" s="4" t="s">
        <v>5061</v>
      </c>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c r="IW30" s="58"/>
    </row>
    <row r="31" spans="1:257" ht="15.75" thickBot="1" x14ac:dyDescent="0.3">
      <c r="A31" s="54">
        <v>27</v>
      </c>
      <c r="B31" s="58" t="s">
        <v>4727</v>
      </c>
      <c r="C31" s="4" t="s">
        <v>54</v>
      </c>
      <c r="D31" s="4" t="s">
        <v>24</v>
      </c>
      <c r="E31" s="97" t="s">
        <v>5000</v>
      </c>
      <c r="F31" s="4" t="s">
        <v>130</v>
      </c>
      <c r="G31" s="4" t="s">
        <v>135</v>
      </c>
      <c r="H31" s="98" t="s">
        <v>5101</v>
      </c>
      <c r="I31" s="98">
        <v>11</v>
      </c>
      <c r="J31" s="4" t="s">
        <v>5059</v>
      </c>
      <c r="K31" s="99">
        <f>5/I31</f>
        <v>0.45454545454545453</v>
      </c>
      <c r="L31" s="98" t="s">
        <v>5102</v>
      </c>
      <c r="M31" s="4" t="s">
        <v>5061</v>
      </c>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row>
    <row r="32" spans="1:257" ht="15.75" thickBot="1" x14ac:dyDescent="0.3">
      <c r="A32" s="54">
        <v>62</v>
      </c>
      <c r="B32" s="58" t="s">
        <v>4792</v>
      </c>
      <c r="C32" s="4" t="s">
        <v>54</v>
      </c>
      <c r="D32" s="4" t="s">
        <v>24</v>
      </c>
      <c r="E32" s="97" t="s">
        <v>4996</v>
      </c>
      <c r="F32" s="4" t="s">
        <v>130</v>
      </c>
      <c r="G32" s="4" t="s">
        <v>135</v>
      </c>
      <c r="H32" s="98" t="s">
        <v>5103</v>
      </c>
      <c r="I32" s="98">
        <v>1</v>
      </c>
      <c r="J32" s="4" t="s">
        <v>5059</v>
      </c>
      <c r="K32" s="99">
        <f>1/I32</f>
        <v>1</v>
      </c>
      <c r="L32" s="98" t="s">
        <v>5104</v>
      </c>
      <c r="M32" s="4" t="s">
        <v>5061</v>
      </c>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c r="IW32" s="58"/>
    </row>
    <row r="33" spans="1:257" ht="15.75" thickBot="1" x14ac:dyDescent="0.3">
      <c r="A33" s="54">
        <v>63</v>
      </c>
      <c r="B33" s="58" t="s">
        <v>4795</v>
      </c>
      <c r="C33" s="4" t="s">
        <v>54</v>
      </c>
      <c r="D33" s="4" t="s">
        <v>24</v>
      </c>
      <c r="E33" s="97" t="s">
        <v>4996</v>
      </c>
      <c r="F33" s="4" t="s">
        <v>130</v>
      </c>
      <c r="G33" s="4" t="s">
        <v>135</v>
      </c>
      <c r="H33" s="98" t="s">
        <v>5105</v>
      </c>
      <c r="I33" s="98">
        <v>23500</v>
      </c>
      <c r="J33" s="4" t="s">
        <v>5059</v>
      </c>
      <c r="K33" s="99">
        <f>27111/I33</f>
        <v>1.1536595744680851</v>
      </c>
      <c r="L33" s="98" t="s">
        <v>5106</v>
      </c>
      <c r="M33" s="4" t="s">
        <v>5061</v>
      </c>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c r="IW33" s="58"/>
    </row>
    <row r="34" spans="1:257" ht="15.75" thickBot="1" x14ac:dyDescent="0.3">
      <c r="A34" s="54">
        <v>64</v>
      </c>
      <c r="B34" s="58" t="s">
        <v>4796</v>
      </c>
      <c r="C34" s="4" t="s">
        <v>54</v>
      </c>
      <c r="D34" s="4" t="s">
        <v>24</v>
      </c>
      <c r="E34" s="97" t="s">
        <v>4996</v>
      </c>
      <c r="F34" s="4" t="s">
        <v>130</v>
      </c>
      <c r="G34" s="4" t="s">
        <v>135</v>
      </c>
      <c r="H34" s="98" t="s">
        <v>5107</v>
      </c>
      <c r="I34" s="98">
        <v>6</v>
      </c>
      <c r="J34" s="4" t="s">
        <v>5059</v>
      </c>
      <c r="K34" s="99">
        <f>6/I34</f>
        <v>1</v>
      </c>
      <c r="L34" s="102" t="s">
        <v>5108</v>
      </c>
      <c r="M34" s="4" t="s">
        <v>5061</v>
      </c>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c r="IW34" s="58"/>
    </row>
    <row r="35" spans="1:257" ht="15.75" thickBot="1" x14ac:dyDescent="0.3">
      <c r="A35" s="54">
        <v>65</v>
      </c>
      <c r="B35" s="58" t="s">
        <v>4797</v>
      </c>
      <c r="C35" s="4" t="s">
        <v>54</v>
      </c>
      <c r="D35" s="4" t="s">
        <v>24</v>
      </c>
      <c r="E35" s="97" t="s">
        <v>4996</v>
      </c>
      <c r="F35" s="4" t="s">
        <v>130</v>
      </c>
      <c r="G35" s="4" t="s">
        <v>135</v>
      </c>
      <c r="H35" s="98" t="s">
        <v>5109</v>
      </c>
      <c r="I35" s="98">
        <v>4</v>
      </c>
      <c r="J35" s="4" t="s">
        <v>5059</v>
      </c>
      <c r="K35" s="99">
        <f>4/I35</f>
        <v>1</v>
      </c>
      <c r="L35" s="102" t="s">
        <v>5110</v>
      </c>
      <c r="M35" s="4" t="s">
        <v>5061</v>
      </c>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c r="IW35" s="58"/>
    </row>
    <row r="36" spans="1:257" ht="15.75" thickBot="1" x14ac:dyDescent="0.3">
      <c r="A36" s="54">
        <v>28</v>
      </c>
      <c r="B36" s="58" t="s">
        <v>4729</v>
      </c>
      <c r="C36" s="4" t="s">
        <v>54</v>
      </c>
      <c r="D36" s="4" t="s">
        <v>24</v>
      </c>
      <c r="E36" s="97" t="s">
        <v>5014</v>
      </c>
      <c r="F36" s="4" t="s">
        <v>130</v>
      </c>
      <c r="G36" s="4" t="s">
        <v>135</v>
      </c>
      <c r="H36" s="98" t="s">
        <v>5111</v>
      </c>
      <c r="I36" s="98">
        <v>1</v>
      </c>
      <c r="J36" s="4" t="s">
        <v>5059</v>
      </c>
      <c r="K36" s="99">
        <f>1/I36</f>
        <v>1</v>
      </c>
      <c r="L36" s="98" t="s">
        <v>5112</v>
      </c>
      <c r="M36" s="4" t="s">
        <v>5061</v>
      </c>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c r="IW36" s="58"/>
    </row>
    <row r="37" spans="1:257" ht="15.75" thickBot="1" x14ac:dyDescent="0.3">
      <c r="A37" s="54">
        <v>29</v>
      </c>
      <c r="B37" s="58" t="s">
        <v>4730</v>
      </c>
      <c r="C37" s="4" t="s">
        <v>54</v>
      </c>
      <c r="D37" s="4" t="s">
        <v>24</v>
      </c>
      <c r="E37" s="97" t="s">
        <v>5014</v>
      </c>
      <c r="F37" s="4" t="s">
        <v>130</v>
      </c>
      <c r="G37" s="4" t="s">
        <v>135</v>
      </c>
      <c r="H37" s="98" t="s">
        <v>5113</v>
      </c>
      <c r="I37" s="98">
        <v>1</v>
      </c>
      <c r="J37" s="4" t="s">
        <v>5059</v>
      </c>
      <c r="K37" s="99">
        <f>0/I37</f>
        <v>0</v>
      </c>
      <c r="L37" s="102" t="s">
        <v>5114</v>
      </c>
      <c r="M37" s="4" t="s">
        <v>5061</v>
      </c>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c r="IW37" s="58"/>
    </row>
    <row r="38" spans="1:257" ht="15.75" thickBot="1" x14ac:dyDescent="0.3">
      <c r="A38" s="54">
        <v>30</v>
      </c>
      <c r="B38" s="58" t="s">
        <v>4731</v>
      </c>
      <c r="C38" s="4" t="s">
        <v>54</v>
      </c>
      <c r="D38" s="4" t="s">
        <v>24</v>
      </c>
      <c r="E38" s="97" t="s">
        <v>5014</v>
      </c>
      <c r="F38" s="4" t="s">
        <v>130</v>
      </c>
      <c r="G38" s="4" t="s">
        <v>135</v>
      </c>
      <c r="H38" s="98" t="s">
        <v>5115</v>
      </c>
      <c r="I38" s="98">
        <v>747</v>
      </c>
      <c r="J38" s="4" t="s">
        <v>5059</v>
      </c>
      <c r="K38" s="99">
        <f>344/I38</f>
        <v>0.4605087014725569</v>
      </c>
      <c r="L38" s="102" t="s">
        <v>5116</v>
      </c>
      <c r="M38" s="4" t="s">
        <v>5061</v>
      </c>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c r="IU38" s="58"/>
      <c r="IV38" s="58"/>
      <c r="IW38" s="58"/>
    </row>
    <row r="39" spans="1:257" ht="15.75" thickBot="1" x14ac:dyDescent="0.3">
      <c r="A39" s="54">
        <v>31</v>
      </c>
      <c r="B39" s="58" t="s">
        <v>4732</v>
      </c>
      <c r="C39" s="4" t="s">
        <v>54</v>
      </c>
      <c r="D39" s="4" t="s">
        <v>24</v>
      </c>
      <c r="E39" s="97" t="s">
        <v>5014</v>
      </c>
      <c r="F39" s="4" t="s">
        <v>130</v>
      </c>
      <c r="G39" s="4" t="s">
        <v>135</v>
      </c>
      <c r="H39" s="98" t="s">
        <v>5117</v>
      </c>
      <c r="I39" s="98">
        <v>774</v>
      </c>
      <c r="J39" s="4" t="s">
        <v>5059</v>
      </c>
      <c r="K39" s="99">
        <f>349/I39</f>
        <v>0.45090439276485789</v>
      </c>
      <c r="L39" s="98" t="s">
        <v>5118</v>
      </c>
      <c r="M39" s="4" t="s">
        <v>5061</v>
      </c>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c r="IU39" s="58"/>
      <c r="IV39" s="58"/>
      <c r="IW39" s="58"/>
    </row>
    <row r="40" spans="1:257" ht="15.75" thickBot="1" x14ac:dyDescent="0.3">
      <c r="A40" s="54">
        <v>32</v>
      </c>
      <c r="B40" s="58" t="s">
        <v>4734</v>
      </c>
      <c r="C40" s="4" t="s">
        <v>54</v>
      </c>
      <c r="D40" s="4" t="s">
        <v>24</v>
      </c>
      <c r="E40" s="97" t="s">
        <v>5014</v>
      </c>
      <c r="F40" s="4" t="s">
        <v>130</v>
      </c>
      <c r="G40" s="4" t="s">
        <v>135</v>
      </c>
      <c r="H40" s="98" t="s">
        <v>5119</v>
      </c>
      <c r="I40" s="98">
        <v>1</v>
      </c>
      <c r="J40" s="4" t="s">
        <v>5059</v>
      </c>
      <c r="K40" s="99">
        <f>0/I40</f>
        <v>0</v>
      </c>
      <c r="L40" s="98" t="s">
        <v>5120</v>
      </c>
      <c r="M40" s="4" t="s">
        <v>5061</v>
      </c>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c r="IU40" s="58"/>
      <c r="IV40" s="58"/>
      <c r="IW40" s="58"/>
    </row>
    <row r="41" spans="1:257" ht="15.75" thickBot="1" x14ac:dyDescent="0.3">
      <c r="A41" s="54">
        <v>33</v>
      </c>
      <c r="B41" s="58" t="s">
        <v>4736</v>
      </c>
      <c r="C41" s="4" t="s">
        <v>54</v>
      </c>
      <c r="D41" s="4" t="s">
        <v>24</v>
      </c>
      <c r="E41" s="97" t="s">
        <v>5014</v>
      </c>
      <c r="F41" s="4" t="s">
        <v>130</v>
      </c>
      <c r="G41" s="4" t="s">
        <v>135</v>
      </c>
      <c r="H41" s="98" t="s">
        <v>5121</v>
      </c>
      <c r="I41" s="98">
        <v>50</v>
      </c>
      <c r="J41" s="4" t="s">
        <v>5059</v>
      </c>
      <c r="K41" s="99">
        <f>0/I41</f>
        <v>0</v>
      </c>
      <c r="L41" s="98" t="s">
        <v>5122</v>
      </c>
      <c r="M41" s="4" t="s">
        <v>5061</v>
      </c>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c r="IS41" s="58"/>
      <c r="IT41" s="58"/>
      <c r="IU41" s="58"/>
      <c r="IV41" s="58"/>
      <c r="IW41" s="58"/>
    </row>
    <row r="42" spans="1:257" ht="15.75" thickBot="1" x14ac:dyDescent="0.3">
      <c r="A42" s="54">
        <v>66</v>
      </c>
      <c r="B42" s="58" t="s">
        <v>4798</v>
      </c>
      <c r="C42" s="4" t="s">
        <v>54</v>
      </c>
      <c r="D42" s="4" t="s">
        <v>24</v>
      </c>
      <c r="E42" s="97" t="s">
        <v>5007</v>
      </c>
      <c r="F42" s="4" t="s">
        <v>130</v>
      </c>
      <c r="G42" s="4" t="s">
        <v>135</v>
      </c>
      <c r="H42" s="98" t="s">
        <v>5123</v>
      </c>
      <c r="I42" s="98">
        <v>7</v>
      </c>
      <c r="J42" s="4" t="s">
        <v>5059</v>
      </c>
      <c r="K42" s="99">
        <f>6/I42</f>
        <v>0.8571428571428571</v>
      </c>
      <c r="L42" s="98" t="s">
        <v>5124</v>
      </c>
      <c r="M42" s="4" t="s">
        <v>5061</v>
      </c>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R42" s="58"/>
      <c r="IS42" s="58"/>
      <c r="IT42" s="58"/>
      <c r="IU42" s="58"/>
      <c r="IV42" s="58"/>
      <c r="IW42" s="58"/>
    </row>
    <row r="43" spans="1:257" ht="15.75" thickBot="1" x14ac:dyDescent="0.3">
      <c r="A43" s="54">
        <v>67</v>
      </c>
      <c r="B43" s="58" t="s">
        <v>4799</v>
      </c>
      <c r="C43" s="4" t="s">
        <v>54</v>
      </c>
      <c r="D43" s="4" t="s">
        <v>24</v>
      </c>
      <c r="E43" s="97" t="s">
        <v>5007</v>
      </c>
      <c r="F43" s="4" t="s">
        <v>130</v>
      </c>
      <c r="G43" s="4" t="s">
        <v>135</v>
      </c>
      <c r="H43" s="98" t="s">
        <v>5125</v>
      </c>
      <c r="I43" s="98">
        <v>8</v>
      </c>
      <c r="J43" s="4" t="s">
        <v>5059</v>
      </c>
      <c r="K43" s="99">
        <f>0/I43</f>
        <v>0</v>
      </c>
      <c r="L43" s="98" t="s">
        <v>5126</v>
      </c>
      <c r="M43" s="4" t="s">
        <v>5061</v>
      </c>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R43" s="58"/>
      <c r="IS43" s="58"/>
      <c r="IT43" s="58"/>
      <c r="IU43" s="58"/>
      <c r="IV43" s="58"/>
      <c r="IW43" s="58"/>
    </row>
    <row r="44" spans="1:257" ht="15.75" thickBot="1" x14ac:dyDescent="0.3">
      <c r="A44" s="54">
        <v>68</v>
      </c>
      <c r="B44" s="58" t="s">
        <v>4802</v>
      </c>
      <c r="C44" s="4" t="s">
        <v>54</v>
      </c>
      <c r="D44" s="4" t="s">
        <v>24</v>
      </c>
      <c r="E44" s="97" t="s">
        <v>5007</v>
      </c>
      <c r="F44" s="4" t="s">
        <v>130</v>
      </c>
      <c r="G44" s="4" t="s">
        <v>135</v>
      </c>
      <c r="H44" s="98" t="s">
        <v>5127</v>
      </c>
      <c r="I44" s="98">
        <v>6</v>
      </c>
      <c r="J44" s="4" t="s">
        <v>5059</v>
      </c>
      <c r="K44" s="99">
        <f>3/I44</f>
        <v>0.5</v>
      </c>
      <c r="L44" s="102" t="s">
        <v>5128</v>
      </c>
      <c r="M44" s="4" t="s">
        <v>5061</v>
      </c>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c r="IT44" s="58"/>
      <c r="IU44" s="58"/>
      <c r="IV44" s="58"/>
      <c r="IW44" s="58"/>
    </row>
    <row r="45" spans="1:257" ht="15.75" thickBot="1" x14ac:dyDescent="0.3">
      <c r="A45" s="54">
        <v>69</v>
      </c>
      <c r="B45" s="58" t="s">
        <v>4804</v>
      </c>
      <c r="C45" s="4" t="s">
        <v>54</v>
      </c>
      <c r="D45" s="4" t="s">
        <v>24</v>
      </c>
      <c r="E45" s="97" t="s">
        <v>5007</v>
      </c>
      <c r="F45" s="4" t="s">
        <v>130</v>
      </c>
      <c r="G45" s="4" t="s">
        <v>135</v>
      </c>
      <c r="H45" s="98" t="s">
        <v>5129</v>
      </c>
      <c r="I45" s="98">
        <v>6</v>
      </c>
      <c r="J45" s="4" t="s">
        <v>5059</v>
      </c>
      <c r="K45" s="99">
        <f>0/I45</f>
        <v>0</v>
      </c>
      <c r="L45" s="102" t="s">
        <v>5130</v>
      </c>
      <c r="M45" s="4" t="s">
        <v>5061</v>
      </c>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c r="IT45" s="58"/>
      <c r="IU45" s="58"/>
      <c r="IV45" s="58"/>
      <c r="IW45" s="58"/>
    </row>
    <row r="46" spans="1:257" ht="15.75" thickBot="1" x14ac:dyDescent="0.3">
      <c r="A46" s="54">
        <v>70</v>
      </c>
      <c r="B46" s="58" t="s">
        <v>4805</v>
      </c>
      <c r="C46" s="4" t="s">
        <v>54</v>
      </c>
      <c r="D46" s="4" t="s">
        <v>24</v>
      </c>
      <c r="E46" s="97" t="s">
        <v>5009</v>
      </c>
      <c r="F46" s="4" t="s">
        <v>130</v>
      </c>
      <c r="G46" s="4" t="s">
        <v>135</v>
      </c>
      <c r="H46" s="98" t="s">
        <v>5131</v>
      </c>
      <c r="I46" s="98">
        <v>1</v>
      </c>
      <c r="J46" s="4" t="s">
        <v>5059</v>
      </c>
      <c r="K46" s="99">
        <f>1/I46</f>
        <v>1</v>
      </c>
      <c r="L46" s="98" t="s">
        <v>5132</v>
      </c>
      <c r="M46" s="4" t="s">
        <v>5061</v>
      </c>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c r="IO46" s="58"/>
      <c r="IP46" s="58"/>
      <c r="IQ46" s="58"/>
      <c r="IR46" s="58"/>
      <c r="IS46" s="58"/>
      <c r="IT46" s="58"/>
      <c r="IU46" s="58"/>
      <c r="IV46" s="58"/>
      <c r="IW46" s="58"/>
    </row>
    <row r="47" spans="1:257" ht="15.75" thickBot="1" x14ac:dyDescent="0.3">
      <c r="A47" s="54">
        <v>71</v>
      </c>
      <c r="B47" s="58" t="s">
        <v>4806</v>
      </c>
      <c r="C47" s="4" t="s">
        <v>54</v>
      </c>
      <c r="D47" s="4" t="s">
        <v>24</v>
      </c>
      <c r="E47" s="97" t="s">
        <v>5009</v>
      </c>
      <c r="F47" s="4" t="s">
        <v>130</v>
      </c>
      <c r="G47" s="4" t="s">
        <v>135</v>
      </c>
      <c r="H47" s="98" t="s">
        <v>5133</v>
      </c>
      <c r="I47" s="98">
        <v>23</v>
      </c>
      <c r="J47" s="4" t="s">
        <v>5059</v>
      </c>
      <c r="K47" s="99">
        <f>13/I47</f>
        <v>0.56521739130434778</v>
      </c>
      <c r="L47" s="98" t="s">
        <v>5134</v>
      </c>
      <c r="M47" s="4" t="s">
        <v>5061</v>
      </c>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c r="IT47" s="58"/>
      <c r="IU47" s="58"/>
      <c r="IV47" s="58"/>
      <c r="IW47" s="58"/>
    </row>
    <row r="48" spans="1:257" ht="15.75" thickBot="1" x14ac:dyDescent="0.3">
      <c r="A48" s="54">
        <v>72</v>
      </c>
      <c r="B48" s="58" t="s">
        <v>4807</v>
      </c>
      <c r="C48" s="4" t="s">
        <v>54</v>
      </c>
      <c r="D48" s="4" t="s">
        <v>24</v>
      </c>
      <c r="E48" s="97" t="s">
        <v>5009</v>
      </c>
      <c r="F48" s="4" t="s">
        <v>130</v>
      </c>
      <c r="G48" s="4" t="s">
        <v>135</v>
      </c>
      <c r="H48" s="98" t="s">
        <v>5135</v>
      </c>
      <c r="I48" s="98">
        <v>26</v>
      </c>
      <c r="J48" s="4" t="s">
        <v>5059</v>
      </c>
      <c r="K48" s="99">
        <f>32/I48</f>
        <v>1.2307692307692308</v>
      </c>
      <c r="L48" s="102" t="s">
        <v>5136</v>
      </c>
      <c r="M48" s="4" t="s">
        <v>5061</v>
      </c>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c r="IW48" s="58"/>
    </row>
    <row r="49" spans="1:257" ht="15.75" thickBot="1" x14ac:dyDescent="0.3">
      <c r="A49" s="54">
        <v>73</v>
      </c>
      <c r="B49" s="58" t="s">
        <v>4808</v>
      </c>
      <c r="C49" s="4" t="s">
        <v>54</v>
      </c>
      <c r="D49" s="4" t="s">
        <v>24</v>
      </c>
      <c r="E49" s="97" t="s">
        <v>5011</v>
      </c>
      <c r="F49" s="4" t="s">
        <v>130</v>
      </c>
      <c r="G49" s="4" t="s">
        <v>135</v>
      </c>
      <c r="H49" s="98" t="s">
        <v>5137</v>
      </c>
      <c r="I49" s="98">
        <v>2</v>
      </c>
      <c r="J49" s="4" t="s">
        <v>5059</v>
      </c>
      <c r="K49" s="99">
        <f>1/I49</f>
        <v>0.5</v>
      </c>
      <c r="L49" s="98" t="s">
        <v>5138</v>
      </c>
      <c r="M49" s="4" t="s">
        <v>5061</v>
      </c>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c r="IV49" s="58"/>
      <c r="IW49" s="58"/>
    </row>
    <row r="50" spans="1:257" ht="15.75" thickBot="1" x14ac:dyDescent="0.3">
      <c r="A50" s="54">
        <v>74</v>
      </c>
      <c r="B50" s="58" t="s">
        <v>4809</v>
      </c>
      <c r="C50" s="4" t="s">
        <v>54</v>
      </c>
      <c r="D50" s="4" t="s">
        <v>24</v>
      </c>
      <c r="E50" s="97" t="s">
        <v>5011</v>
      </c>
      <c r="F50" s="4" t="s">
        <v>130</v>
      </c>
      <c r="G50" s="4" t="s">
        <v>135</v>
      </c>
      <c r="H50" s="98" t="s">
        <v>5139</v>
      </c>
      <c r="I50" s="98">
        <v>10</v>
      </c>
      <c r="J50" s="4" t="s">
        <v>5059</v>
      </c>
      <c r="K50" s="99">
        <f>8/I50</f>
        <v>0.8</v>
      </c>
      <c r="L50" s="102" t="s">
        <v>5140</v>
      </c>
      <c r="M50" s="4" t="s">
        <v>5061</v>
      </c>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c r="IO50" s="58"/>
      <c r="IP50" s="58"/>
      <c r="IQ50" s="58"/>
      <c r="IR50" s="58"/>
      <c r="IS50" s="58"/>
      <c r="IT50" s="58"/>
      <c r="IU50" s="58"/>
      <c r="IV50" s="58"/>
      <c r="IW50" s="58"/>
    </row>
    <row r="51" spans="1:257" ht="15.75" thickBot="1" x14ac:dyDescent="0.3">
      <c r="A51" s="54">
        <v>75</v>
      </c>
      <c r="B51" s="58" t="s">
        <v>4810</v>
      </c>
      <c r="C51" s="4" t="s">
        <v>54</v>
      </c>
      <c r="D51" s="4" t="s">
        <v>24</v>
      </c>
      <c r="E51" s="97" t="s">
        <v>5011</v>
      </c>
      <c r="F51" s="4" t="s">
        <v>130</v>
      </c>
      <c r="G51" s="4" t="s">
        <v>135</v>
      </c>
      <c r="H51" s="98" t="s">
        <v>5141</v>
      </c>
      <c r="I51" s="98">
        <v>19</v>
      </c>
      <c r="J51" s="4" t="s">
        <v>5059</v>
      </c>
      <c r="K51" s="99">
        <f>20/I51</f>
        <v>1.0526315789473684</v>
      </c>
      <c r="L51" s="98" t="s">
        <v>5142</v>
      </c>
      <c r="M51" s="4" t="s">
        <v>5061</v>
      </c>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c r="IO51" s="58"/>
      <c r="IP51" s="58"/>
      <c r="IQ51" s="58"/>
      <c r="IR51" s="58"/>
      <c r="IS51" s="58"/>
      <c r="IT51" s="58"/>
      <c r="IU51" s="58"/>
      <c r="IV51" s="58"/>
      <c r="IW51" s="58"/>
    </row>
    <row r="52" spans="1:257" ht="15.75" thickBot="1" x14ac:dyDescent="0.3">
      <c r="A52" s="54">
        <v>76</v>
      </c>
      <c r="B52" s="58" t="s">
        <v>4811</v>
      </c>
      <c r="C52" s="4" t="s">
        <v>54</v>
      </c>
      <c r="D52" s="4" t="s">
        <v>24</v>
      </c>
      <c r="E52" s="97" t="s">
        <v>5003</v>
      </c>
      <c r="F52" s="4" t="s">
        <v>130</v>
      </c>
      <c r="G52" s="4" t="s">
        <v>135</v>
      </c>
      <c r="H52" s="98" t="s">
        <v>5143</v>
      </c>
      <c r="I52" s="98">
        <v>4761</v>
      </c>
      <c r="J52" s="4" t="s">
        <v>5059</v>
      </c>
      <c r="K52" s="99">
        <f>3599/I52</f>
        <v>0.755933627389204</v>
      </c>
      <c r="L52" s="98" t="s">
        <v>5144</v>
      </c>
      <c r="M52" s="4" t="s">
        <v>5061</v>
      </c>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c r="IO52" s="58"/>
      <c r="IP52" s="58"/>
      <c r="IQ52" s="58"/>
      <c r="IR52" s="58"/>
      <c r="IS52" s="58"/>
      <c r="IT52" s="58"/>
      <c r="IU52" s="58"/>
      <c r="IV52" s="58"/>
      <c r="IW52" s="58"/>
    </row>
    <row r="53" spans="1:257" ht="15.75" thickBot="1" x14ac:dyDescent="0.3">
      <c r="A53" s="54">
        <v>77</v>
      </c>
      <c r="B53" s="58" t="s">
        <v>4812</v>
      </c>
      <c r="C53" s="4" t="s">
        <v>54</v>
      </c>
      <c r="D53" s="4"/>
      <c r="E53" s="97" t="s">
        <v>5003</v>
      </c>
      <c r="F53" s="4" t="s">
        <v>130</v>
      </c>
      <c r="G53" s="4" t="s">
        <v>135</v>
      </c>
      <c r="H53" s="98" t="s">
        <v>5145</v>
      </c>
      <c r="I53" s="98">
        <v>15100</v>
      </c>
      <c r="J53" s="4" t="s">
        <v>5059</v>
      </c>
      <c r="K53" s="99">
        <f>7949/I53</f>
        <v>0.5264238410596026</v>
      </c>
      <c r="L53" s="98" t="s">
        <v>5146</v>
      </c>
      <c r="M53" s="4" t="s">
        <v>5061</v>
      </c>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c r="IN53" s="58"/>
      <c r="IO53" s="58"/>
      <c r="IP53" s="58"/>
      <c r="IQ53" s="58"/>
      <c r="IR53" s="58"/>
      <c r="IS53" s="58"/>
      <c r="IT53" s="58"/>
      <c r="IU53" s="58"/>
      <c r="IV53" s="58"/>
      <c r="IW53" s="58"/>
    </row>
    <row r="54" spans="1:257" ht="15.75" thickBot="1" x14ac:dyDescent="0.3">
      <c r="A54" s="54">
        <v>78</v>
      </c>
      <c r="B54" s="58" t="s">
        <v>4813</v>
      </c>
      <c r="C54" s="4" t="s">
        <v>54</v>
      </c>
      <c r="D54" s="4" t="s">
        <v>24</v>
      </c>
      <c r="E54" s="97" t="s">
        <v>5003</v>
      </c>
      <c r="F54" s="4" t="s">
        <v>130</v>
      </c>
      <c r="G54" s="4" t="s">
        <v>135</v>
      </c>
      <c r="H54" s="98" t="s">
        <v>5147</v>
      </c>
      <c r="I54" s="98">
        <v>11398</v>
      </c>
      <c r="J54" s="4" t="s">
        <v>5059</v>
      </c>
      <c r="K54" s="99">
        <f>9008/I54</f>
        <v>0.79031409019126164</v>
      </c>
      <c r="L54" s="98" t="s">
        <v>5148</v>
      </c>
      <c r="M54" s="4" t="s">
        <v>5061</v>
      </c>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c r="HU54" s="58"/>
      <c r="HV54" s="58"/>
      <c r="HW54" s="58"/>
      <c r="HX54" s="58"/>
      <c r="HY54" s="58"/>
      <c r="HZ54" s="58"/>
      <c r="IA54" s="58"/>
      <c r="IB54" s="58"/>
      <c r="IC54" s="58"/>
      <c r="ID54" s="58"/>
      <c r="IE54" s="58"/>
      <c r="IF54" s="58"/>
      <c r="IG54" s="58"/>
      <c r="IH54" s="58"/>
      <c r="II54" s="58"/>
      <c r="IJ54" s="58"/>
      <c r="IK54" s="58"/>
      <c r="IL54" s="58"/>
      <c r="IM54" s="58"/>
      <c r="IN54" s="58"/>
      <c r="IO54" s="58"/>
      <c r="IP54" s="58"/>
      <c r="IQ54" s="58"/>
      <c r="IR54" s="58"/>
      <c r="IS54" s="58"/>
      <c r="IT54" s="58"/>
      <c r="IU54" s="58"/>
      <c r="IV54" s="58"/>
      <c r="IW54" s="58"/>
    </row>
    <row r="55" spans="1:257" ht="15.75" thickBot="1" x14ac:dyDescent="0.3">
      <c r="A55" s="54">
        <v>79</v>
      </c>
      <c r="B55" s="58" t="s">
        <v>4814</v>
      </c>
      <c r="C55" s="4" t="s">
        <v>54</v>
      </c>
      <c r="D55" s="4" t="s">
        <v>24</v>
      </c>
      <c r="E55" s="97" t="s">
        <v>5012</v>
      </c>
      <c r="F55" s="4" t="s">
        <v>130</v>
      </c>
      <c r="G55" s="4" t="s">
        <v>135</v>
      </c>
      <c r="H55" s="98" t="s">
        <v>5149</v>
      </c>
      <c r="I55" s="98">
        <v>9</v>
      </c>
      <c r="J55" s="4" t="s">
        <v>5059</v>
      </c>
      <c r="K55" s="99">
        <f>1/I55</f>
        <v>0.1111111111111111</v>
      </c>
      <c r="L55" s="102" t="s">
        <v>5150</v>
      </c>
      <c r="M55" s="4" t="s">
        <v>5061</v>
      </c>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c r="HU55" s="58"/>
      <c r="HV55" s="58"/>
      <c r="HW55" s="58"/>
      <c r="HX55" s="58"/>
      <c r="HY55" s="58"/>
      <c r="HZ55" s="58"/>
      <c r="IA55" s="58"/>
      <c r="IB55" s="58"/>
      <c r="IC55" s="58"/>
      <c r="ID55" s="58"/>
      <c r="IE55" s="58"/>
      <c r="IF55" s="58"/>
      <c r="IG55" s="58"/>
      <c r="IH55" s="58"/>
      <c r="II55" s="58"/>
      <c r="IJ55" s="58"/>
      <c r="IK55" s="58"/>
      <c r="IL55" s="58"/>
      <c r="IM55" s="58"/>
      <c r="IN55" s="58"/>
      <c r="IO55" s="58"/>
      <c r="IP55" s="58"/>
      <c r="IQ55" s="58"/>
      <c r="IR55" s="58"/>
      <c r="IS55" s="58"/>
      <c r="IT55" s="58"/>
      <c r="IU55" s="58"/>
      <c r="IV55" s="58"/>
      <c r="IW55" s="58"/>
    </row>
    <row r="56" spans="1:257" ht="15.75" thickBot="1" x14ac:dyDescent="0.3">
      <c r="A56" s="54">
        <v>80</v>
      </c>
      <c r="B56" s="58" t="s">
        <v>4815</v>
      </c>
      <c r="C56" s="4" t="s">
        <v>54</v>
      </c>
      <c r="D56" s="4" t="s">
        <v>24</v>
      </c>
      <c r="E56" s="97" t="s">
        <v>5012</v>
      </c>
      <c r="F56" s="4" t="s">
        <v>130</v>
      </c>
      <c r="G56" s="4" t="s">
        <v>135</v>
      </c>
      <c r="H56" s="98" t="s">
        <v>5151</v>
      </c>
      <c r="I56" s="98">
        <v>12</v>
      </c>
      <c r="J56" s="4" t="s">
        <v>5059</v>
      </c>
      <c r="K56" s="99">
        <f>7/I56</f>
        <v>0.58333333333333337</v>
      </c>
      <c r="L56" s="102" t="s">
        <v>5152</v>
      </c>
      <c r="M56" s="4" t="s">
        <v>5061</v>
      </c>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c r="IN56" s="58"/>
      <c r="IO56" s="58"/>
      <c r="IP56" s="58"/>
      <c r="IQ56" s="58"/>
      <c r="IR56" s="58"/>
      <c r="IS56" s="58"/>
      <c r="IT56" s="58"/>
      <c r="IU56" s="58"/>
      <c r="IV56" s="58"/>
      <c r="IW56" s="58"/>
    </row>
    <row r="57" spans="1:257" ht="15.75" thickBot="1" x14ac:dyDescent="0.3">
      <c r="A57" s="54">
        <v>81</v>
      </c>
      <c r="B57" s="58" t="s">
        <v>4816</v>
      </c>
      <c r="C57" s="4" t="s">
        <v>54</v>
      </c>
      <c r="D57" s="4" t="s">
        <v>24</v>
      </c>
      <c r="E57" s="97" t="s">
        <v>5005</v>
      </c>
      <c r="F57" s="4" t="s">
        <v>130</v>
      </c>
      <c r="G57" s="4" t="s">
        <v>135</v>
      </c>
      <c r="H57" s="98" t="s">
        <v>5153</v>
      </c>
      <c r="I57" s="98">
        <v>6</v>
      </c>
      <c r="J57" s="4" t="s">
        <v>5059</v>
      </c>
      <c r="K57" s="99">
        <f>2/I57</f>
        <v>0.33333333333333331</v>
      </c>
      <c r="L57" s="98" t="s">
        <v>5154</v>
      </c>
      <c r="M57" s="4" t="s">
        <v>5061</v>
      </c>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c r="GB57" s="58"/>
      <c r="GC57" s="58"/>
      <c r="GD57" s="58"/>
      <c r="GE57" s="58"/>
      <c r="GF57" s="58"/>
      <c r="GG57" s="58"/>
      <c r="GH57" s="58"/>
      <c r="GI57" s="58"/>
      <c r="GJ57" s="58"/>
      <c r="GK57" s="58"/>
      <c r="GL57" s="58"/>
      <c r="GM57" s="58"/>
      <c r="GN57" s="58"/>
      <c r="GO57" s="58"/>
      <c r="GP57" s="58"/>
      <c r="GQ57" s="58"/>
      <c r="GR57" s="58"/>
      <c r="GS57" s="58"/>
      <c r="GT57" s="58"/>
      <c r="GU57" s="58"/>
      <c r="GV57" s="58"/>
      <c r="GW57" s="58"/>
      <c r="GX57" s="58"/>
      <c r="GY57" s="58"/>
      <c r="GZ57" s="58"/>
      <c r="HA57" s="58"/>
      <c r="HB57" s="58"/>
      <c r="HC57" s="58"/>
      <c r="HD57" s="58"/>
      <c r="HE57" s="58"/>
      <c r="HF57" s="58"/>
      <c r="HG57" s="58"/>
      <c r="HH57" s="58"/>
      <c r="HI57" s="58"/>
      <c r="HJ57" s="58"/>
      <c r="HK57" s="58"/>
      <c r="HL57" s="58"/>
      <c r="HM57" s="58"/>
      <c r="HN57" s="58"/>
      <c r="HO57" s="58"/>
      <c r="HP57" s="58"/>
      <c r="HQ57" s="58"/>
      <c r="HR57" s="58"/>
      <c r="HS57" s="58"/>
      <c r="HT57" s="58"/>
      <c r="HU57" s="58"/>
      <c r="HV57" s="58"/>
      <c r="HW57" s="58"/>
      <c r="HX57" s="58"/>
      <c r="HY57" s="58"/>
      <c r="HZ57" s="58"/>
      <c r="IA57" s="58"/>
      <c r="IB57" s="58"/>
      <c r="IC57" s="58"/>
      <c r="ID57" s="58"/>
      <c r="IE57" s="58"/>
      <c r="IF57" s="58"/>
      <c r="IG57" s="58"/>
      <c r="IH57" s="58"/>
      <c r="II57" s="58"/>
      <c r="IJ57" s="58"/>
      <c r="IK57" s="58"/>
      <c r="IL57" s="58"/>
      <c r="IM57" s="58"/>
      <c r="IN57" s="58"/>
      <c r="IO57" s="58"/>
      <c r="IP57" s="58"/>
      <c r="IQ57" s="58"/>
      <c r="IR57" s="58"/>
      <c r="IS57" s="58"/>
      <c r="IT57" s="58"/>
      <c r="IU57" s="58"/>
      <c r="IV57" s="58"/>
      <c r="IW57" s="58"/>
    </row>
    <row r="58" spans="1:257" ht="15.75" thickBot="1" x14ac:dyDescent="0.3">
      <c r="A58" s="54">
        <v>82</v>
      </c>
      <c r="B58" s="58" t="s">
        <v>4818</v>
      </c>
      <c r="C58" s="4" t="s">
        <v>54</v>
      </c>
      <c r="D58" s="4" t="s">
        <v>24</v>
      </c>
      <c r="E58" s="97" t="s">
        <v>5005</v>
      </c>
      <c r="F58" s="4" t="s">
        <v>130</v>
      </c>
      <c r="G58" s="4" t="s">
        <v>135</v>
      </c>
      <c r="H58" s="98" t="s">
        <v>5155</v>
      </c>
      <c r="I58" s="98">
        <v>81</v>
      </c>
      <c r="J58" s="4" t="s">
        <v>5059</v>
      </c>
      <c r="K58" s="99">
        <f>59/I58</f>
        <v>0.72839506172839508</v>
      </c>
      <c r="L58" s="102" t="s">
        <v>5156</v>
      </c>
      <c r="M58" s="4" t="s">
        <v>5061</v>
      </c>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c r="GF58" s="58"/>
      <c r="GG58" s="58"/>
      <c r="GH58" s="58"/>
      <c r="GI58" s="58"/>
      <c r="GJ58" s="58"/>
      <c r="GK58" s="58"/>
      <c r="GL58" s="58"/>
      <c r="GM58" s="58"/>
      <c r="GN58" s="58"/>
      <c r="GO58" s="58"/>
      <c r="GP58" s="58"/>
      <c r="GQ58" s="58"/>
      <c r="GR58" s="58"/>
      <c r="GS58" s="58"/>
      <c r="GT58" s="58"/>
      <c r="GU58" s="58"/>
      <c r="GV58" s="58"/>
      <c r="GW58" s="58"/>
      <c r="GX58" s="58"/>
      <c r="GY58" s="58"/>
      <c r="GZ58" s="58"/>
      <c r="HA58" s="58"/>
      <c r="HB58" s="58"/>
      <c r="HC58" s="58"/>
      <c r="HD58" s="58"/>
      <c r="HE58" s="58"/>
      <c r="HF58" s="58"/>
      <c r="HG58" s="58"/>
      <c r="HH58" s="58"/>
      <c r="HI58" s="58"/>
      <c r="HJ58" s="58"/>
      <c r="HK58" s="58"/>
      <c r="HL58" s="58"/>
      <c r="HM58" s="58"/>
      <c r="HN58" s="58"/>
      <c r="HO58" s="58"/>
      <c r="HP58" s="58"/>
      <c r="HQ58" s="58"/>
      <c r="HR58" s="58"/>
      <c r="HS58" s="58"/>
      <c r="HT58" s="58"/>
      <c r="HU58" s="58"/>
      <c r="HV58" s="58"/>
      <c r="HW58" s="58"/>
      <c r="HX58" s="58"/>
      <c r="HY58" s="58"/>
      <c r="HZ58" s="58"/>
      <c r="IA58" s="58"/>
      <c r="IB58" s="58"/>
      <c r="IC58" s="58"/>
      <c r="ID58" s="58"/>
      <c r="IE58" s="58"/>
      <c r="IF58" s="58"/>
      <c r="IG58" s="58"/>
      <c r="IH58" s="58"/>
      <c r="II58" s="58"/>
      <c r="IJ58" s="58"/>
      <c r="IK58" s="58"/>
      <c r="IL58" s="58"/>
      <c r="IM58" s="58"/>
      <c r="IN58" s="58"/>
      <c r="IO58" s="58"/>
      <c r="IP58" s="58"/>
      <c r="IQ58" s="58"/>
      <c r="IR58" s="58"/>
      <c r="IS58" s="58"/>
      <c r="IT58" s="58"/>
      <c r="IU58" s="58"/>
      <c r="IV58" s="58"/>
      <c r="IW58" s="58"/>
    </row>
    <row r="59" spans="1:257" ht="15.75" thickBot="1" x14ac:dyDescent="0.3">
      <c r="A59" s="54">
        <f>A58+1</f>
        <v>83</v>
      </c>
      <c r="B59" s="58" t="s">
        <v>4819</v>
      </c>
      <c r="C59" s="4" t="s">
        <v>54</v>
      </c>
      <c r="D59" s="4" t="s">
        <v>24</v>
      </c>
      <c r="E59" s="97" t="s">
        <v>5005</v>
      </c>
      <c r="F59" s="4" t="s">
        <v>130</v>
      </c>
      <c r="G59" s="4" t="s">
        <v>135</v>
      </c>
      <c r="H59" s="98" t="s">
        <v>5157</v>
      </c>
      <c r="I59" s="98">
        <v>33</v>
      </c>
      <c r="J59" s="4" t="s">
        <v>5059</v>
      </c>
      <c r="K59" s="99">
        <f>24/I59</f>
        <v>0.72727272727272729</v>
      </c>
      <c r="L59" s="102" t="s">
        <v>5158</v>
      </c>
      <c r="M59" s="4" t="s">
        <v>5061</v>
      </c>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c r="GF59" s="58"/>
      <c r="GG59" s="58"/>
      <c r="GH59" s="58"/>
      <c r="GI59" s="58"/>
      <c r="GJ59" s="58"/>
      <c r="GK59" s="58"/>
      <c r="GL59" s="58"/>
      <c r="GM59" s="58"/>
      <c r="GN59" s="58"/>
      <c r="GO59" s="58"/>
      <c r="GP59" s="58"/>
      <c r="GQ59" s="58"/>
      <c r="GR59" s="58"/>
      <c r="GS59" s="58"/>
      <c r="GT59" s="58"/>
      <c r="GU59" s="58"/>
      <c r="GV59" s="58"/>
      <c r="GW59" s="58"/>
      <c r="GX59" s="58"/>
      <c r="GY59" s="58"/>
      <c r="GZ59" s="58"/>
      <c r="HA59" s="58"/>
      <c r="HB59" s="58"/>
      <c r="HC59" s="58"/>
      <c r="HD59" s="58"/>
      <c r="HE59" s="58"/>
      <c r="HF59" s="58"/>
      <c r="HG59" s="58"/>
      <c r="HH59" s="58"/>
      <c r="HI59" s="58"/>
      <c r="HJ59" s="58"/>
      <c r="HK59" s="58"/>
      <c r="HL59" s="58"/>
      <c r="HM59" s="58"/>
      <c r="HN59" s="58"/>
      <c r="HO59" s="58"/>
      <c r="HP59" s="58"/>
      <c r="HQ59" s="58"/>
      <c r="HR59" s="58"/>
      <c r="HS59" s="58"/>
      <c r="HT59" s="58"/>
      <c r="HU59" s="58"/>
      <c r="HV59" s="58"/>
      <c r="HW59" s="58"/>
      <c r="HX59" s="58"/>
      <c r="HY59" s="58"/>
      <c r="HZ59" s="58"/>
      <c r="IA59" s="58"/>
      <c r="IB59" s="58"/>
      <c r="IC59" s="58"/>
      <c r="ID59" s="58"/>
      <c r="IE59" s="58"/>
      <c r="IF59" s="58"/>
      <c r="IG59" s="58"/>
      <c r="IH59" s="58"/>
      <c r="II59" s="58"/>
      <c r="IJ59" s="58"/>
      <c r="IK59" s="58"/>
      <c r="IL59" s="58"/>
      <c r="IM59" s="58"/>
      <c r="IN59" s="58"/>
      <c r="IO59" s="58"/>
      <c r="IP59" s="58"/>
      <c r="IQ59" s="58"/>
      <c r="IR59" s="58"/>
      <c r="IS59" s="58"/>
      <c r="IT59" s="58"/>
      <c r="IU59" s="58"/>
      <c r="IV59" s="58"/>
      <c r="IW59" s="58"/>
    </row>
    <row r="60" spans="1:257" ht="15.75" thickBot="1" x14ac:dyDescent="0.3">
      <c r="A60" s="54">
        <f>A59+1</f>
        <v>84</v>
      </c>
      <c r="B60" s="58" t="s">
        <v>4822</v>
      </c>
      <c r="C60" s="4" t="s">
        <v>54</v>
      </c>
      <c r="D60" s="4" t="s">
        <v>24</v>
      </c>
      <c r="E60" s="97" t="s">
        <v>5005</v>
      </c>
      <c r="F60" s="4" t="s">
        <v>130</v>
      </c>
      <c r="G60" s="4" t="s">
        <v>135</v>
      </c>
      <c r="H60" s="98" t="s">
        <v>5159</v>
      </c>
      <c r="I60" s="98">
        <v>40</v>
      </c>
      <c r="J60" s="4" t="s">
        <v>5059</v>
      </c>
      <c r="K60" s="99">
        <f>27/I60</f>
        <v>0.67500000000000004</v>
      </c>
      <c r="L60" s="98" t="s">
        <v>5160</v>
      </c>
      <c r="M60" s="4" t="s">
        <v>5061</v>
      </c>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c r="HS60" s="58"/>
      <c r="HT60" s="58"/>
      <c r="HU60" s="58"/>
      <c r="HV60" s="58"/>
      <c r="HW60" s="58"/>
      <c r="HX60" s="58"/>
      <c r="HY60" s="58"/>
      <c r="HZ60" s="58"/>
      <c r="IA60" s="58"/>
      <c r="IB60" s="58"/>
      <c r="IC60" s="58"/>
      <c r="ID60" s="58"/>
      <c r="IE60" s="58"/>
      <c r="IF60" s="58"/>
      <c r="IG60" s="58"/>
      <c r="IH60" s="58"/>
      <c r="II60" s="58"/>
      <c r="IJ60" s="58"/>
      <c r="IK60" s="58"/>
      <c r="IL60" s="58"/>
      <c r="IM60" s="58"/>
      <c r="IN60" s="58"/>
      <c r="IO60" s="58"/>
      <c r="IP60" s="58"/>
      <c r="IQ60" s="58"/>
      <c r="IR60" s="58"/>
      <c r="IS60" s="58"/>
      <c r="IT60" s="58"/>
      <c r="IU60" s="58"/>
      <c r="IV60" s="58"/>
      <c r="IW60" s="58"/>
    </row>
    <row r="61" spans="1:257" ht="15.75" thickBot="1" x14ac:dyDescent="0.3">
      <c r="A61" s="54">
        <v>5</v>
      </c>
      <c r="B61" s="58" t="s">
        <v>4690</v>
      </c>
      <c r="C61" s="4" t="s">
        <v>54</v>
      </c>
      <c r="D61" s="4" t="s">
        <v>24</v>
      </c>
      <c r="E61" s="97" t="s">
        <v>5017</v>
      </c>
      <c r="F61" s="4" t="s">
        <v>130</v>
      </c>
      <c r="G61" s="4" t="s">
        <v>135</v>
      </c>
      <c r="H61" s="98" t="s">
        <v>5161</v>
      </c>
      <c r="I61" s="98">
        <v>1</v>
      </c>
      <c r="J61" s="4" t="s">
        <v>5059</v>
      </c>
      <c r="K61" s="99">
        <f>1/I61</f>
        <v>1</v>
      </c>
      <c r="L61" s="98" t="s">
        <v>5162</v>
      </c>
      <c r="M61" s="4" t="s">
        <v>5061</v>
      </c>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c r="HS61" s="58"/>
      <c r="HT61" s="58"/>
      <c r="HU61" s="58"/>
      <c r="HV61" s="58"/>
      <c r="HW61" s="58"/>
      <c r="HX61" s="58"/>
      <c r="HY61" s="58"/>
      <c r="HZ61" s="58"/>
      <c r="IA61" s="58"/>
      <c r="IB61" s="58"/>
      <c r="IC61" s="58"/>
      <c r="ID61" s="58"/>
      <c r="IE61" s="58"/>
      <c r="IF61" s="58"/>
      <c r="IG61" s="58"/>
      <c r="IH61" s="58"/>
      <c r="II61" s="58"/>
      <c r="IJ61" s="58"/>
      <c r="IK61" s="58"/>
      <c r="IL61" s="58"/>
      <c r="IM61" s="58"/>
      <c r="IN61" s="58"/>
      <c r="IO61" s="58"/>
      <c r="IP61" s="58"/>
      <c r="IQ61" s="58"/>
      <c r="IR61" s="58"/>
      <c r="IS61" s="58"/>
      <c r="IT61" s="58"/>
      <c r="IU61" s="58"/>
      <c r="IV61" s="58"/>
      <c r="IW61" s="58"/>
    </row>
    <row r="62" spans="1:257" ht="15.75" thickBot="1" x14ac:dyDescent="0.3">
      <c r="A62" s="54">
        <v>34</v>
      </c>
      <c r="B62" s="58" t="s">
        <v>4738</v>
      </c>
      <c r="C62" s="4" t="s">
        <v>54</v>
      </c>
      <c r="D62" s="4" t="s">
        <v>24</v>
      </c>
      <c r="E62" s="97" t="s">
        <v>5163</v>
      </c>
      <c r="F62" s="4" t="s">
        <v>130</v>
      </c>
      <c r="G62" s="4" t="s">
        <v>135</v>
      </c>
      <c r="H62" s="98" t="s">
        <v>5164</v>
      </c>
      <c r="I62" s="98">
        <v>1</v>
      </c>
      <c r="J62" s="4" t="s">
        <v>5059</v>
      </c>
      <c r="K62" s="99">
        <f>1/I62</f>
        <v>1</v>
      </c>
      <c r="L62" s="98" t="s">
        <v>5165</v>
      </c>
      <c r="M62" s="4" t="s">
        <v>5061</v>
      </c>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c r="GU62" s="58"/>
      <c r="GV62" s="58"/>
      <c r="GW62" s="58"/>
      <c r="GX62" s="58"/>
      <c r="GY62" s="58"/>
      <c r="GZ62" s="58"/>
      <c r="HA62" s="58"/>
      <c r="HB62" s="58"/>
      <c r="HC62" s="58"/>
      <c r="HD62" s="58"/>
      <c r="HE62" s="58"/>
      <c r="HF62" s="58"/>
      <c r="HG62" s="58"/>
      <c r="HH62" s="58"/>
      <c r="HI62" s="58"/>
      <c r="HJ62" s="58"/>
      <c r="HK62" s="58"/>
      <c r="HL62" s="58"/>
      <c r="HM62" s="58"/>
      <c r="HN62" s="58"/>
      <c r="HO62" s="58"/>
      <c r="HP62" s="58"/>
      <c r="HQ62" s="58"/>
      <c r="HR62" s="58"/>
      <c r="HS62" s="58"/>
      <c r="HT62" s="58"/>
      <c r="HU62" s="58"/>
      <c r="HV62" s="58"/>
      <c r="HW62" s="58"/>
      <c r="HX62" s="58"/>
      <c r="HY62" s="58"/>
      <c r="HZ62" s="58"/>
      <c r="IA62" s="58"/>
      <c r="IB62" s="58"/>
      <c r="IC62" s="58"/>
      <c r="ID62" s="58"/>
      <c r="IE62" s="58"/>
      <c r="IF62" s="58"/>
      <c r="IG62" s="58"/>
      <c r="IH62" s="58"/>
      <c r="II62" s="58"/>
      <c r="IJ62" s="58"/>
      <c r="IK62" s="58"/>
      <c r="IL62" s="58"/>
      <c r="IM62" s="58"/>
      <c r="IN62" s="58"/>
      <c r="IO62" s="58"/>
      <c r="IP62" s="58"/>
      <c r="IQ62" s="58"/>
      <c r="IR62" s="58"/>
      <c r="IS62" s="58"/>
      <c r="IT62" s="58"/>
      <c r="IU62" s="58"/>
      <c r="IV62" s="58"/>
      <c r="IW62" s="58"/>
    </row>
    <row r="63" spans="1:257" ht="15.75" thickBot="1" x14ac:dyDescent="0.3">
      <c r="A63" s="54">
        <v>35</v>
      </c>
      <c r="B63" s="58" t="s">
        <v>4739</v>
      </c>
      <c r="C63" s="4" t="s">
        <v>54</v>
      </c>
      <c r="D63" s="4" t="s">
        <v>24</v>
      </c>
      <c r="E63" s="97" t="s">
        <v>5163</v>
      </c>
      <c r="F63" s="4" t="s">
        <v>130</v>
      </c>
      <c r="G63" s="4" t="s">
        <v>135</v>
      </c>
      <c r="H63" s="98" t="s">
        <v>5166</v>
      </c>
      <c r="I63" s="98">
        <v>1</v>
      </c>
      <c r="J63" s="4" t="s">
        <v>5059</v>
      </c>
      <c r="K63" s="99">
        <f>0/I63</f>
        <v>0</v>
      </c>
      <c r="L63" s="98" t="s">
        <v>5167</v>
      </c>
      <c r="M63" s="4" t="s">
        <v>5061</v>
      </c>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c r="GS63" s="58"/>
      <c r="GT63" s="58"/>
      <c r="GU63" s="58"/>
      <c r="GV63" s="58"/>
      <c r="GW63" s="58"/>
      <c r="GX63" s="58"/>
      <c r="GY63" s="58"/>
      <c r="GZ63" s="58"/>
      <c r="HA63" s="58"/>
      <c r="HB63" s="58"/>
      <c r="HC63" s="58"/>
      <c r="HD63" s="58"/>
      <c r="HE63" s="58"/>
      <c r="HF63" s="58"/>
      <c r="HG63" s="58"/>
      <c r="HH63" s="58"/>
      <c r="HI63" s="58"/>
      <c r="HJ63" s="58"/>
      <c r="HK63" s="58"/>
      <c r="HL63" s="58"/>
      <c r="HM63" s="58"/>
      <c r="HN63" s="58"/>
      <c r="HO63" s="58"/>
      <c r="HP63" s="58"/>
      <c r="HQ63" s="58"/>
      <c r="HR63" s="58"/>
      <c r="HS63" s="58"/>
      <c r="HT63" s="58"/>
      <c r="HU63" s="58"/>
      <c r="HV63" s="58"/>
      <c r="HW63" s="58"/>
      <c r="HX63" s="58"/>
      <c r="HY63" s="58"/>
      <c r="HZ63" s="58"/>
      <c r="IA63" s="58"/>
      <c r="IB63" s="58"/>
      <c r="IC63" s="58"/>
      <c r="ID63" s="58"/>
      <c r="IE63" s="58"/>
      <c r="IF63" s="58"/>
      <c r="IG63" s="58"/>
      <c r="IH63" s="58"/>
      <c r="II63" s="58"/>
      <c r="IJ63" s="58"/>
      <c r="IK63" s="58"/>
      <c r="IL63" s="58"/>
      <c r="IM63" s="58"/>
      <c r="IN63" s="58"/>
      <c r="IO63" s="58"/>
      <c r="IP63" s="58"/>
      <c r="IQ63" s="58"/>
      <c r="IR63" s="58"/>
      <c r="IS63" s="58"/>
      <c r="IT63" s="58"/>
      <c r="IU63" s="58"/>
      <c r="IV63" s="58"/>
      <c r="IW63" s="58"/>
    </row>
    <row r="64" spans="1:257" ht="15.75" thickBot="1" x14ac:dyDescent="0.3">
      <c r="A64" s="54">
        <v>36</v>
      </c>
      <c r="B64" s="58" t="s">
        <v>4740</v>
      </c>
      <c r="C64" s="4" t="s">
        <v>54</v>
      </c>
      <c r="D64" s="4" t="s">
        <v>24</v>
      </c>
      <c r="E64" s="97" t="s">
        <v>5163</v>
      </c>
      <c r="F64" s="4" t="s">
        <v>130</v>
      </c>
      <c r="G64" s="4" t="s">
        <v>135</v>
      </c>
      <c r="H64" s="98" t="s">
        <v>5168</v>
      </c>
      <c r="I64" s="98">
        <v>1</v>
      </c>
      <c r="J64" s="4" t="s">
        <v>5059</v>
      </c>
      <c r="K64" s="99">
        <f>1/I64</f>
        <v>1</v>
      </c>
      <c r="L64" s="98" t="s">
        <v>5169</v>
      </c>
      <c r="M64" s="4" t="s">
        <v>5061</v>
      </c>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c r="GS64" s="58"/>
      <c r="GT64" s="58"/>
      <c r="GU64" s="58"/>
      <c r="GV64" s="58"/>
      <c r="GW64" s="58"/>
      <c r="GX64" s="58"/>
      <c r="GY64" s="58"/>
      <c r="GZ64" s="58"/>
      <c r="HA64" s="58"/>
      <c r="HB64" s="58"/>
      <c r="HC64" s="58"/>
      <c r="HD64" s="58"/>
      <c r="HE64" s="58"/>
      <c r="HF64" s="58"/>
      <c r="HG64" s="58"/>
      <c r="HH64" s="58"/>
      <c r="HI64" s="58"/>
      <c r="HJ64" s="58"/>
      <c r="HK64" s="58"/>
      <c r="HL64" s="58"/>
      <c r="HM64" s="58"/>
      <c r="HN64" s="58"/>
      <c r="HO64" s="58"/>
      <c r="HP64" s="58"/>
      <c r="HQ64" s="58"/>
      <c r="HR64" s="58"/>
      <c r="HS64" s="58"/>
      <c r="HT64" s="58"/>
      <c r="HU64" s="58"/>
      <c r="HV64" s="58"/>
      <c r="HW64" s="58"/>
      <c r="HX64" s="58"/>
      <c r="HY64" s="58"/>
      <c r="HZ64" s="58"/>
      <c r="IA64" s="58"/>
      <c r="IB64" s="58"/>
      <c r="IC64" s="58"/>
      <c r="ID64" s="58"/>
      <c r="IE64" s="58"/>
      <c r="IF64" s="58"/>
      <c r="IG64" s="58"/>
      <c r="IH64" s="58"/>
      <c r="II64" s="58"/>
      <c r="IJ64" s="58"/>
      <c r="IK64" s="58"/>
      <c r="IL64" s="58"/>
      <c r="IM64" s="58"/>
      <c r="IN64" s="58"/>
      <c r="IO64" s="58"/>
      <c r="IP64" s="58"/>
      <c r="IQ64" s="58"/>
      <c r="IR64" s="58"/>
      <c r="IS64" s="58"/>
      <c r="IT64" s="58"/>
      <c r="IU64" s="58"/>
      <c r="IV64" s="58"/>
      <c r="IW64" s="58"/>
    </row>
    <row r="65" spans="1:257" ht="15.75" thickBot="1" x14ac:dyDescent="0.3">
      <c r="A65" s="54">
        <v>37</v>
      </c>
      <c r="B65" s="58" t="s">
        <v>4741</v>
      </c>
      <c r="C65" s="4" t="s">
        <v>54</v>
      </c>
      <c r="D65" s="4" t="s">
        <v>24</v>
      </c>
      <c r="E65" s="97" t="s">
        <v>5163</v>
      </c>
      <c r="F65" s="4" t="s">
        <v>130</v>
      </c>
      <c r="G65" s="4" t="s">
        <v>135</v>
      </c>
      <c r="H65" s="98" t="s">
        <v>5170</v>
      </c>
      <c r="I65" s="98">
        <v>259</v>
      </c>
      <c r="J65" s="4" t="s">
        <v>5059</v>
      </c>
      <c r="K65" s="99">
        <f>208/I65</f>
        <v>0.80308880308880304</v>
      </c>
      <c r="L65" s="98" t="s">
        <v>5171</v>
      </c>
      <c r="M65" s="4" t="s">
        <v>5061</v>
      </c>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c r="IN65" s="58"/>
      <c r="IO65" s="58"/>
      <c r="IP65" s="58"/>
      <c r="IQ65" s="58"/>
      <c r="IR65" s="58"/>
      <c r="IS65" s="58"/>
      <c r="IT65" s="58"/>
      <c r="IU65" s="58"/>
      <c r="IV65" s="58"/>
      <c r="IW65" s="58"/>
    </row>
    <row r="66" spans="1:257" ht="15.75" thickBot="1" x14ac:dyDescent="0.3">
      <c r="A66" s="54">
        <v>38</v>
      </c>
      <c r="B66" s="58" t="s">
        <v>4742</v>
      </c>
      <c r="C66" s="4" t="s">
        <v>54</v>
      </c>
      <c r="D66" s="4" t="s">
        <v>24</v>
      </c>
      <c r="E66" s="97" t="s">
        <v>5163</v>
      </c>
      <c r="F66" s="4" t="s">
        <v>130</v>
      </c>
      <c r="G66" s="4" t="s">
        <v>135</v>
      </c>
      <c r="H66" s="98" t="s">
        <v>5172</v>
      </c>
      <c r="I66" s="98">
        <v>1</v>
      </c>
      <c r="J66" s="4" t="s">
        <v>5059</v>
      </c>
      <c r="K66" s="99">
        <f>1/I66</f>
        <v>1</v>
      </c>
      <c r="L66" s="98" t="s">
        <v>5173</v>
      </c>
      <c r="M66" s="4" t="s">
        <v>5061</v>
      </c>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c r="GS66" s="58"/>
      <c r="GT66" s="58"/>
      <c r="GU66" s="58"/>
      <c r="GV66" s="58"/>
      <c r="GW66" s="58"/>
      <c r="GX66" s="58"/>
      <c r="GY66" s="58"/>
      <c r="GZ66" s="58"/>
      <c r="HA66" s="58"/>
      <c r="HB66" s="58"/>
      <c r="HC66" s="58"/>
      <c r="HD66" s="58"/>
      <c r="HE66" s="58"/>
      <c r="HF66" s="58"/>
      <c r="HG66" s="58"/>
      <c r="HH66" s="58"/>
      <c r="HI66" s="58"/>
      <c r="HJ66" s="58"/>
      <c r="HK66" s="58"/>
      <c r="HL66" s="58"/>
      <c r="HM66" s="58"/>
      <c r="HN66" s="58"/>
      <c r="HO66" s="58"/>
      <c r="HP66" s="58"/>
      <c r="HQ66" s="58"/>
      <c r="HR66" s="58"/>
      <c r="HS66" s="58"/>
      <c r="HT66" s="58"/>
      <c r="HU66" s="58"/>
      <c r="HV66" s="58"/>
      <c r="HW66" s="58"/>
      <c r="HX66" s="58"/>
      <c r="HY66" s="58"/>
      <c r="HZ66" s="58"/>
      <c r="IA66" s="58"/>
      <c r="IB66" s="58"/>
      <c r="IC66" s="58"/>
      <c r="ID66" s="58"/>
      <c r="IE66" s="58"/>
      <c r="IF66" s="58"/>
      <c r="IG66" s="58"/>
      <c r="IH66" s="58"/>
      <c r="II66" s="58"/>
      <c r="IJ66" s="58"/>
      <c r="IK66" s="58"/>
      <c r="IL66" s="58"/>
      <c r="IM66" s="58"/>
      <c r="IN66" s="58"/>
      <c r="IO66" s="58"/>
      <c r="IP66" s="58"/>
      <c r="IQ66" s="58"/>
      <c r="IR66" s="58"/>
      <c r="IS66" s="58"/>
      <c r="IT66" s="58"/>
      <c r="IU66" s="58"/>
      <c r="IV66" s="58"/>
      <c r="IW66" s="58"/>
    </row>
    <row r="67" spans="1:257" ht="15.75" thickBot="1" x14ac:dyDescent="0.3">
      <c r="A67" s="54">
        <v>39</v>
      </c>
      <c r="B67" s="58" t="s">
        <v>4743</v>
      </c>
      <c r="C67" s="4" t="s">
        <v>54</v>
      </c>
      <c r="D67" s="4" t="s">
        <v>24</v>
      </c>
      <c r="E67" s="97" t="s">
        <v>5163</v>
      </c>
      <c r="F67" s="4" t="s">
        <v>130</v>
      </c>
      <c r="G67" s="4" t="s">
        <v>135</v>
      </c>
      <c r="H67" s="98" t="s">
        <v>5174</v>
      </c>
      <c r="I67" s="98">
        <v>2</v>
      </c>
      <c r="J67" s="4" t="s">
        <v>5059</v>
      </c>
      <c r="K67" s="99">
        <f>2/I67</f>
        <v>1</v>
      </c>
      <c r="L67" s="98" t="s">
        <v>5175</v>
      </c>
      <c r="M67" s="4" t="s">
        <v>5061</v>
      </c>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c r="GS67" s="58"/>
      <c r="GT67" s="58"/>
      <c r="GU67" s="58"/>
      <c r="GV67" s="58"/>
      <c r="GW67" s="58"/>
      <c r="GX67" s="58"/>
      <c r="GY67" s="58"/>
      <c r="GZ67" s="58"/>
      <c r="HA67" s="58"/>
      <c r="HB67" s="58"/>
      <c r="HC67" s="58"/>
      <c r="HD67" s="58"/>
      <c r="HE67" s="58"/>
      <c r="HF67" s="58"/>
      <c r="HG67" s="58"/>
      <c r="HH67" s="58"/>
      <c r="HI67" s="58"/>
      <c r="HJ67" s="58"/>
      <c r="HK67" s="58"/>
      <c r="HL67" s="58"/>
      <c r="HM67" s="58"/>
      <c r="HN67" s="58"/>
      <c r="HO67" s="58"/>
      <c r="HP67" s="58"/>
      <c r="HQ67" s="58"/>
      <c r="HR67" s="58"/>
      <c r="HS67" s="58"/>
      <c r="HT67" s="58"/>
      <c r="HU67" s="58"/>
      <c r="HV67" s="58"/>
      <c r="HW67" s="58"/>
      <c r="HX67" s="58"/>
      <c r="HY67" s="58"/>
      <c r="HZ67" s="58"/>
      <c r="IA67" s="58"/>
      <c r="IB67" s="58"/>
      <c r="IC67" s="58"/>
      <c r="ID67" s="58"/>
      <c r="IE67" s="58"/>
      <c r="IF67" s="58"/>
      <c r="IG67" s="58"/>
      <c r="IH67" s="58"/>
      <c r="II67" s="58"/>
      <c r="IJ67" s="58"/>
      <c r="IK67" s="58"/>
      <c r="IL67" s="58"/>
      <c r="IM67" s="58"/>
      <c r="IN67" s="58"/>
      <c r="IO67" s="58"/>
      <c r="IP67" s="58"/>
      <c r="IQ67" s="58"/>
      <c r="IR67" s="58"/>
      <c r="IS67" s="58"/>
      <c r="IT67" s="58"/>
      <c r="IU67" s="58"/>
      <c r="IV67" s="58"/>
      <c r="IW67" s="58"/>
    </row>
    <row r="68" spans="1:257" ht="15.75" thickBot="1" x14ac:dyDescent="0.3">
      <c r="A68" s="54">
        <v>40</v>
      </c>
      <c r="B68" s="58" t="s">
        <v>4745</v>
      </c>
      <c r="C68" s="4" t="s">
        <v>54</v>
      </c>
      <c r="D68" s="4" t="s">
        <v>24</v>
      </c>
      <c r="E68" s="97" t="s">
        <v>5020</v>
      </c>
      <c r="F68" s="4" t="s">
        <v>130</v>
      </c>
      <c r="G68" s="4" t="s">
        <v>135</v>
      </c>
      <c r="H68" s="98" t="s">
        <v>5176</v>
      </c>
      <c r="I68" s="98">
        <v>2</v>
      </c>
      <c r="J68" s="4" t="s">
        <v>5059</v>
      </c>
      <c r="K68" s="99">
        <f>0/I68</f>
        <v>0</v>
      </c>
      <c r="L68" s="98" t="s">
        <v>5177</v>
      </c>
      <c r="M68" s="4" t="s">
        <v>5061</v>
      </c>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c r="GS68" s="58"/>
      <c r="GT68" s="58"/>
      <c r="GU68" s="58"/>
      <c r="GV68" s="58"/>
      <c r="GW68" s="58"/>
      <c r="GX68" s="58"/>
      <c r="GY68" s="58"/>
      <c r="GZ68" s="58"/>
      <c r="HA68" s="58"/>
      <c r="HB68" s="58"/>
      <c r="HC68" s="58"/>
      <c r="HD68" s="58"/>
      <c r="HE68" s="58"/>
      <c r="HF68" s="58"/>
      <c r="HG68" s="58"/>
      <c r="HH68" s="58"/>
      <c r="HI68" s="58"/>
      <c r="HJ68" s="58"/>
      <c r="HK68" s="58"/>
      <c r="HL68" s="58"/>
      <c r="HM68" s="58"/>
      <c r="HN68" s="58"/>
      <c r="HO68" s="58"/>
      <c r="HP68" s="58"/>
      <c r="HQ68" s="58"/>
      <c r="HR68" s="58"/>
      <c r="HS68" s="58"/>
      <c r="HT68" s="58"/>
      <c r="HU68" s="58"/>
      <c r="HV68" s="58"/>
      <c r="HW68" s="58"/>
      <c r="HX68" s="58"/>
      <c r="HY68" s="58"/>
      <c r="HZ68" s="58"/>
      <c r="IA68" s="58"/>
      <c r="IB68" s="58"/>
      <c r="IC68" s="58"/>
      <c r="ID68" s="58"/>
      <c r="IE68" s="58"/>
      <c r="IF68" s="58"/>
      <c r="IG68" s="58"/>
      <c r="IH68" s="58"/>
      <c r="II68" s="58"/>
      <c r="IJ68" s="58"/>
      <c r="IK68" s="58"/>
      <c r="IL68" s="58"/>
      <c r="IM68" s="58"/>
      <c r="IN68" s="58"/>
      <c r="IO68" s="58"/>
      <c r="IP68" s="58"/>
      <c r="IQ68" s="58"/>
      <c r="IR68" s="58"/>
      <c r="IS68" s="58"/>
      <c r="IT68" s="58"/>
      <c r="IU68" s="58"/>
      <c r="IV68" s="58"/>
      <c r="IW68" s="58"/>
    </row>
    <row r="69" spans="1:257" ht="15.75" thickBot="1" x14ac:dyDescent="0.3">
      <c r="A69" s="54">
        <v>41</v>
      </c>
      <c r="B69" s="58" t="s">
        <v>4747</v>
      </c>
      <c r="C69" s="4" t="s">
        <v>54</v>
      </c>
      <c r="D69" s="4" t="s">
        <v>24</v>
      </c>
      <c r="E69" s="97" t="s">
        <v>5020</v>
      </c>
      <c r="F69" s="4" t="s">
        <v>130</v>
      </c>
      <c r="G69" s="4" t="s">
        <v>135</v>
      </c>
      <c r="H69" s="98" t="s">
        <v>5178</v>
      </c>
      <c r="I69" s="98">
        <v>4</v>
      </c>
      <c r="J69" s="4" t="s">
        <v>5059</v>
      </c>
      <c r="K69" s="99">
        <f>0/I69</f>
        <v>0</v>
      </c>
      <c r="L69" s="98" t="s">
        <v>5179</v>
      </c>
      <c r="M69" s="4" t="s">
        <v>5061</v>
      </c>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c r="HD69" s="58"/>
      <c r="HE69" s="58"/>
      <c r="HF69" s="58"/>
      <c r="HG69" s="58"/>
      <c r="HH69" s="58"/>
      <c r="HI69" s="58"/>
      <c r="HJ69" s="58"/>
      <c r="HK69" s="58"/>
      <c r="HL69" s="58"/>
      <c r="HM69" s="58"/>
      <c r="HN69" s="58"/>
      <c r="HO69" s="58"/>
      <c r="HP69" s="58"/>
      <c r="HQ69" s="58"/>
      <c r="HR69" s="58"/>
      <c r="HS69" s="58"/>
      <c r="HT69" s="58"/>
      <c r="HU69" s="58"/>
      <c r="HV69" s="58"/>
      <c r="HW69" s="58"/>
      <c r="HX69" s="58"/>
      <c r="HY69" s="58"/>
      <c r="HZ69" s="58"/>
      <c r="IA69" s="58"/>
      <c r="IB69" s="58"/>
      <c r="IC69" s="58"/>
      <c r="ID69" s="58"/>
      <c r="IE69" s="58"/>
      <c r="IF69" s="58"/>
      <c r="IG69" s="58"/>
      <c r="IH69" s="58"/>
      <c r="II69" s="58"/>
      <c r="IJ69" s="58"/>
      <c r="IK69" s="58"/>
      <c r="IL69" s="58"/>
      <c r="IM69" s="58"/>
      <c r="IN69" s="58"/>
      <c r="IO69" s="58"/>
      <c r="IP69" s="58"/>
      <c r="IQ69" s="58"/>
      <c r="IR69" s="58"/>
      <c r="IS69" s="58"/>
      <c r="IT69" s="58"/>
      <c r="IU69" s="58"/>
      <c r="IV69" s="58"/>
      <c r="IW69" s="58"/>
    </row>
    <row r="70" spans="1:257" ht="15.75" thickBot="1" x14ac:dyDescent="0.3">
      <c r="A70" s="54">
        <v>42</v>
      </c>
      <c r="B70" s="58" t="s">
        <v>4749</v>
      </c>
      <c r="C70" s="4" t="s">
        <v>54</v>
      </c>
      <c r="D70" s="4" t="s">
        <v>24</v>
      </c>
      <c r="E70" s="97" t="s">
        <v>5020</v>
      </c>
      <c r="F70" s="4" t="s">
        <v>130</v>
      </c>
      <c r="G70" s="4" t="s">
        <v>135</v>
      </c>
      <c r="H70" s="98" t="s">
        <v>5180</v>
      </c>
      <c r="I70" s="98">
        <v>24</v>
      </c>
      <c r="J70" s="4" t="s">
        <v>5059</v>
      </c>
      <c r="K70" s="99">
        <f>24/I70</f>
        <v>1</v>
      </c>
      <c r="L70" s="98" t="s">
        <v>5181</v>
      </c>
      <c r="M70" s="4" t="s">
        <v>5061</v>
      </c>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c r="GS70" s="58"/>
      <c r="GT70" s="58"/>
      <c r="GU70" s="58"/>
      <c r="GV70" s="58"/>
      <c r="GW70" s="58"/>
      <c r="GX70" s="58"/>
      <c r="GY70" s="58"/>
      <c r="GZ70" s="58"/>
      <c r="HA70" s="58"/>
      <c r="HB70" s="58"/>
      <c r="HC70" s="58"/>
      <c r="HD70" s="58"/>
      <c r="HE70" s="58"/>
      <c r="HF70" s="58"/>
      <c r="HG70" s="58"/>
      <c r="HH70" s="58"/>
      <c r="HI70" s="58"/>
      <c r="HJ70" s="58"/>
      <c r="HK70" s="58"/>
      <c r="HL70" s="58"/>
      <c r="HM70" s="58"/>
      <c r="HN70" s="58"/>
      <c r="HO70" s="58"/>
      <c r="HP70" s="58"/>
      <c r="HQ70" s="58"/>
      <c r="HR70" s="58"/>
      <c r="HS70" s="58"/>
      <c r="HT70" s="58"/>
      <c r="HU70" s="58"/>
      <c r="HV70" s="58"/>
      <c r="HW70" s="58"/>
      <c r="HX70" s="58"/>
      <c r="HY70" s="58"/>
      <c r="HZ70" s="58"/>
      <c r="IA70" s="58"/>
      <c r="IB70" s="58"/>
      <c r="IC70" s="58"/>
      <c r="ID70" s="58"/>
      <c r="IE70" s="58"/>
      <c r="IF70" s="58"/>
      <c r="IG70" s="58"/>
      <c r="IH70" s="58"/>
      <c r="II70" s="58"/>
      <c r="IJ70" s="58"/>
      <c r="IK70" s="58"/>
      <c r="IL70" s="58"/>
      <c r="IM70" s="58"/>
      <c r="IN70" s="58"/>
      <c r="IO70" s="58"/>
      <c r="IP70" s="58"/>
      <c r="IQ70" s="58"/>
      <c r="IR70" s="58"/>
      <c r="IS70" s="58"/>
      <c r="IT70" s="58"/>
      <c r="IU70" s="58"/>
      <c r="IV70" s="58"/>
      <c r="IW70" s="58"/>
    </row>
    <row r="71" spans="1:257" ht="15.75" thickBot="1" x14ac:dyDescent="0.3">
      <c r="A71" s="54">
        <v>43</v>
      </c>
      <c r="B71" s="58" t="s">
        <v>4751</v>
      </c>
      <c r="C71" s="4" t="s">
        <v>54</v>
      </c>
      <c r="D71" s="4" t="s">
        <v>24</v>
      </c>
      <c r="E71" s="97" t="s">
        <v>5020</v>
      </c>
      <c r="F71" s="4" t="s">
        <v>130</v>
      </c>
      <c r="G71" s="4" t="s">
        <v>135</v>
      </c>
      <c r="H71" s="98" t="s">
        <v>5182</v>
      </c>
      <c r="I71" s="98">
        <v>1</v>
      </c>
      <c r="J71" s="4" t="s">
        <v>5059</v>
      </c>
      <c r="K71" s="99">
        <f>0/I71</f>
        <v>0</v>
      </c>
      <c r="L71" s="98" t="s">
        <v>5183</v>
      </c>
      <c r="M71" s="4" t="s">
        <v>5061</v>
      </c>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c r="GS71" s="58"/>
      <c r="GT71" s="58"/>
      <c r="GU71" s="58"/>
      <c r="GV71" s="58"/>
      <c r="GW71" s="58"/>
      <c r="GX71" s="58"/>
      <c r="GY71" s="58"/>
      <c r="GZ71" s="58"/>
      <c r="HA71" s="58"/>
      <c r="HB71" s="58"/>
      <c r="HC71" s="58"/>
      <c r="HD71" s="58"/>
      <c r="HE71" s="58"/>
      <c r="HF71" s="58"/>
      <c r="HG71" s="58"/>
      <c r="HH71" s="58"/>
      <c r="HI71" s="58"/>
      <c r="HJ71" s="58"/>
      <c r="HK71" s="58"/>
      <c r="HL71" s="58"/>
      <c r="HM71" s="58"/>
      <c r="HN71" s="58"/>
      <c r="HO71" s="58"/>
      <c r="HP71" s="58"/>
      <c r="HQ71" s="58"/>
      <c r="HR71" s="58"/>
      <c r="HS71" s="58"/>
      <c r="HT71" s="58"/>
      <c r="HU71" s="58"/>
      <c r="HV71" s="58"/>
      <c r="HW71" s="58"/>
      <c r="HX71" s="58"/>
      <c r="HY71" s="58"/>
      <c r="HZ71" s="58"/>
      <c r="IA71" s="58"/>
      <c r="IB71" s="58"/>
      <c r="IC71" s="58"/>
      <c r="ID71" s="58"/>
      <c r="IE71" s="58"/>
      <c r="IF71" s="58"/>
      <c r="IG71" s="58"/>
      <c r="IH71" s="58"/>
      <c r="II71" s="58"/>
      <c r="IJ71" s="58"/>
      <c r="IK71" s="58"/>
      <c r="IL71" s="58"/>
      <c r="IM71" s="58"/>
      <c r="IN71" s="58"/>
      <c r="IO71" s="58"/>
      <c r="IP71" s="58"/>
      <c r="IQ71" s="58"/>
      <c r="IR71" s="58"/>
      <c r="IS71" s="58"/>
      <c r="IT71" s="58"/>
      <c r="IU71" s="58"/>
      <c r="IV71" s="58"/>
      <c r="IW71" s="58"/>
    </row>
    <row r="72" spans="1:257" ht="15.75" thickBot="1" x14ac:dyDescent="0.3">
      <c r="A72" s="54">
        <v>44</v>
      </c>
      <c r="B72" s="58" t="s">
        <v>4752</v>
      </c>
      <c r="C72" s="4" t="s">
        <v>54</v>
      </c>
      <c r="D72" s="4" t="s">
        <v>24</v>
      </c>
      <c r="E72" s="97" t="s">
        <v>5020</v>
      </c>
      <c r="F72" s="4" t="s">
        <v>130</v>
      </c>
      <c r="G72" s="4" t="s">
        <v>135</v>
      </c>
      <c r="H72" s="98" t="s">
        <v>5184</v>
      </c>
      <c r="I72" s="98">
        <v>500</v>
      </c>
      <c r="J72" s="4" t="s">
        <v>5059</v>
      </c>
      <c r="K72" s="99">
        <f>0/I72</f>
        <v>0</v>
      </c>
      <c r="L72" s="98" t="s">
        <v>5185</v>
      </c>
      <c r="M72" s="4" t="s">
        <v>5061</v>
      </c>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c r="IN72" s="58"/>
      <c r="IO72" s="58"/>
      <c r="IP72" s="58"/>
      <c r="IQ72" s="58"/>
      <c r="IR72" s="58"/>
      <c r="IS72" s="58"/>
      <c r="IT72" s="58"/>
      <c r="IU72" s="58"/>
      <c r="IV72" s="58"/>
      <c r="IW72" s="58"/>
    </row>
    <row r="73" spans="1:257" ht="15.75" thickBot="1" x14ac:dyDescent="0.3">
      <c r="A73" s="54">
        <v>45</v>
      </c>
      <c r="B73" s="58" t="s">
        <v>4754</v>
      </c>
      <c r="C73" s="4" t="s">
        <v>54</v>
      </c>
      <c r="D73" s="4" t="s">
        <v>24</v>
      </c>
      <c r="E73" s="97" t="s">
        <v>5020</v>
      </c>
      <c r="F73" s="4" t="s">
        <v>130</v>
      </c>
      <c r="G73" s="4" t="s">
        <v>135</v>
      </c>
      <c r="H73" s="98" t="s">
        <v>5186</v>
      </c>
      <c r="I73" s="98">
        <v>1</v>
      </c>
      <c r="J73" s="4" t="s">
        <v>5059</v>
      </c>
      <c r="K73" s="99">
        <f>1/I73</f>
        <v>1</v>
      </c>
      <c r="L73" s="98" t="s">
        <v>5187</v>
      </c>
      <c r="M73" s="4" t="s">
        <v>5061</v>
      </c>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8"/>
      <c r="IJ73" s="58"/>
      <c r="IK73" s="58"/>
      <c r="IL73" s="58"/>
      <c r="IM73" s="58"/>
      <c r="IN73" s="58"/>
      <c r="IO73" s="58"/>
      <c r="IP73" s="58"/>
      <c r="IQ73" s="58"/>
      <c r="IR73" s="58"/>
      <c r="IS73" s="58"/>
      <c r="IT73" s="58"/>
      <c r="IU73" s="58"/>
      <c r="IV73" s="58"/>
      <c r="IW73" s="58"/>
    </row>
    <row r="74" spans="1:257" ht="15.75" thickBot="1" x14ac:dyDescent="0.3">
      <c r="A74" s="54">
        <v>46</v>
      </c>
      <c r="B74" s="58" t="s">
        <v>4755</v>
      </c>
      <c r="C74" s="4" t="s">
        <v>54</v>
      </c>
      <c r="D74" s="4" t="s">
        <v>24</v>
      </c>
      <c r="E74" s="97" t="s">
        <v>5020</v>
      </c>
      <c r="F74" s="4" t="s">
        <v>130</v>
      </c>
      <c r="G74" s="4" t="s">
        <v>135</v>
      </c>
      <c r="H74" s="98" t="s">
        <v>5188</v>
      </c>
      <c r="I74" s="98">
        <v>11</v>
      </c>
      <c r="J74" s="4" t="s">
        <v>5059</v>
      </c>
      <c r="K74" s="99">
        <f>11/I74</f>
        <v>1</v>
      </c>
      <c r="L74" s="98" t="s">
        <v>5189</v>
      </c>
      <c r="M74" s="4" t="s">
        <v>5061</v>
      </c>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c r="IW74" s="58"/>
    </row>
    <row r="75" spans="1:257" ht="15.75" thickBot="1" x14ac:dyDescent="0.3">
      <c r="A75" s="54">
        <v>47</v>
      </c>
      <c r="B75" s="58" t="s">
        <v>4757</v>
      </c>
      <c r="C75" s="4" t="s">
        <v>54</v>
      </c>
      <c r="D75" s="4" t="s">
        <v>24</v>
      </c>
      <c r="E75" s="97" t="s">
        <v>5020</v>
      </c>
      <c r="F75" s="4" t="s">
        <v>130</v>
      </c>
      <c r="G75" s="4" t="s">
        <v>135</v>
      </c>
      <c r="H75" s="98" t="s">
        <v>5190</v>
      </c>
      <c r="I75" s="98">
        <v>1</v>
      </c>
      <c r="J75" s="4" t="s">
        <v>5059</v>
      </c>
      <c r="K75" s="99">
        <f>1/I75</f>
        <v>1</v>
      </c>
      <c r="L75" s="98" t="s">
        <v>5191</v>
      </c>
      <c r="M75" s="4" t="s">
        <v>5061</v>
      </c>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R75" s="58"/>
      <c r="IS75" s="58"/>
      <c r="IT75" s="58"/>
      <c r="IU75" s="58"/>
      <c r="IV75" s="58"/>
      <c r="IW75" s="58"/>
    </row>
    <row r="76" spans="1:257" ht="15.75" thickBot="1" x14ac:dyDescent="0.3">
      <c r="A76" s="54">
        <v>48</v>
      </c>
      <c r="B76" s="58" t="s">
        <v>4759</v>
      </c>
      <c r="C76" s="4" t="s">
        <v>54</v>
      </c>
      <c r="D76" s="4" t="s">
        <v>24</v>
      </c>
      <c r="E76" s="97" t="s">
        <v>5020</v>
      </c>
      <c r="F76" s="4" t="s">
        <v>130</v>
      </c>
      <c r="G76" s="4" t="s">
        <v>135</v>
      </c>
      <c r="H76" s="98" t="s">
        <v>5192</v>
      </c>
      <c r="I76" s="98">
        <v>1</v>
      </c>
      <c r="J76" s="4" t="s">
        <v>5059</v>
      </c>
      <c r="K76" s="99">
        <f>1/I76</f>
        <v>1</v>
      </c>
      <c r="L76" s="98" t="s">
        <v>5193</v>
      </c>
      <c r="M76" s="4" t="s">
        <v>5061</v>
      </c>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c r="IN76" s="58"/>
      <c r="IO76" s="58"/>
      <c r="IP76" s="58"/>
      <c r="IQ76" s="58"/>
      <c r="IR76" s="58"/>
      <c r="IS76" s="58"/>
      <c r="IT76" s="58"/>
      <c r="IU76" s="58"/>
      <c r="IV76" s="58"/>
      <c r="IW76" s="58"/>
    </row>
    <row r="77" spans="1:257" ht="15.75" thickBot="1" x14ac:dyDescent="0.3">
      <c r="A77" s="54">
        <v>49</v>
      </c>
      <c r="B77" s="58" t="s">
        <v>4761</v>
      </c>
      <c r="C77" s="4" t="s">
        <v>54</v>
      </c>
      <c r="D77" s="4" t="s">
        <v>24</v>
      </c>
      <c r="E77" s="103" t="s">
        <v>5020</v>
      </c>
      <c r="F77" s="4" t="s">
        <v>130</v>
      </c>
      <c r="G77" s="4" t="s">
        <v>135</v>
      </c>
      <c r="H77" s="98" t="s">
        <v>5194</v>
      </c>
      <c r="I77" s="98">
        <v>1</v>
      </c>
      <c r="J77" s="4" t="s">
        <v>5059</v>
      </c>
      <c r="K77" s="99">
        <f>1/I77</f>
        <v>1</v>
      </c>
      <c r="L77" s="98" t="s">
        <v>5195</v>
      </c>
      <c r="M77" s="4" t="s">
        <v>5061</v>
      </c>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c r="GU77" s="58"/>
      <c r="GV77" s="58"/>
      <c r="GW77" s="58"/>
      <c r="GX77" s="58"/>
      <c r="GY77" s="58"/>
      <c r="GZ77" s="58"/>
      <c r="HA77" s="58"/>
      <c r="HB77" s="58"/>
      <c r="HC77" s="58"/>
      <c r="HD77" s="58"/>
      <c r="HE77" s="58"/>
      <c r="HF77" s="58"/>
      <c r="HG77" s="58"/>
      <c r="HH77" s="58"/>
      <c r="HI77" s="58"/>
      <c r="HJ77" s="58"/>
      <c r="HK77" s="58"/>
      <c r="HL77" s="58"/>
      <c r="HM77" s="58"/>
      <c r="HN77" s="58"/>
      <c r="HO77" s="58"/>
      <c r="HP77" s="58"/>
      <c r="HQ77" s="58"/>
      <c r="HR77" s="58"/>
      <c r="HS77" s="58"/>
      <c r="HT77" s="58"/>
      <c r="HU77" s="58"/>
      <c r="HV77" s="58"/>
      <c r="HW77" s="58"/>
      <c r="HX77" s="58"/>
      <c r="HY77" s="58"/>
      <c r="HZ77" s="58"/>
      <c r="IA77" s="58"/>
      <c r="IB77" s="58"/>
      <c r="IC77" s="58"/>
      <c r="ID77" s="58"/>
      <c r="IE77" s="58"/>
      <c r="IF77" s="58"/>
      <c r="IG77" s="58"/>
      <c r="IH77" s="58"/>
      <c r="II77" s="58"/>
      <c r="IJ77" s="58"/>
      <c r="IK77" s="58"/>
      <c r="IL77" s="58"/>
      <c r="IM77" s="58"/>
      <c r="IN77" s="58"/>
      <c r="IO77" s="58"/>
      <c r="IP77" s="58"/>
      <c r="IQ77" s="58"/>
      <c r="IR77" s="58"/>
      <c r="IS77" s="58"/>
      <c r="IT77" s="58"/>
      <c r="IU77" s="58"/>
      <c r="IV77" s="58"/>
      <c r="IW77" s="58"/>
    </row>
    <row r="78" spans="1:257" ht="15.75" thickBot="1" x14ac:dyDescent="0.3">
      <c r="A78" s="54">
        <v>50</v>
      </c>
      <c r="B78" s="58" t="s">
        <v>4763</v>
      </c>
      <c r="C78" s="4" t="s">
        <v>54</v>
      </c>
      <c r="D78" s="4" t="s">
        <v>24</v>
      </c>
      <c r="E78" s="97" t="s">
        <v>5020</v>
      </c>
      <c r="F78" s="4" t="s">
        <v>130</v>
      </c>
      <c r="G78" s="4" t="s">
        <v>135</v>
      </c>
      <c r="H78" s="98" t="s">
        <v>5196</v>
      </c>
      <c r="I78" s="98">
        <v>1</v>
      </c>
      <c r="J78" s="4" t="s">
        <v>5059</v>
      </c>
      <c r="K78" s="99">
        <f>1/I78</f>
        <v>1</v>
      </c>
      <c r="L78" s="98" t="s">
        <v>5197</v>
      </c>
      <c r="M78" s="4" t="s">
        <v>5061</v>
      </c>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c r="GU78" s="58"/>
      <c r="GV78" s="58"/>
      <c r="GW78" s="58"/>
      <c r="GX78" s="58"/>
      <c r="GY78" s="58"/>
      <c r="GZ78" s="58"/>
      <c r="HA78" s="58"/>
      <c r="HB78" s="58"/>
      <c r="HC78" s="58"/>
      <c r="HD78" s="58"/>
      <c r="HE78" s="58"/>
      <c r="HF78" s="58"/>
      <c r="HG78" s="58"/>
      <c r="HH78" s="58"/>
      <c r="HI78" s="58"/>
      <c r="HJ78" s="58"/>
      <c r="HK78" s="58"/>
      <c r="HL78" s="58"/>
      <c r="HM78" s="58"/>
      <c r="HN78" s="58"/>
      <c r="HO78" s="58"/>
      <c r="HP78" s="58"/>
      <c r="HQ78" s="58"/>
      <c r="HR78" s="58"/>
      <c r="HS78" s="58"/>
      <c r="HT78" s="58"/>
      <c r="HU78" s="58"/>
      <c r="HV78" s="58"/>
      <c r="HW78" s="58"/>
      <c r="HX78" s="58"/>
      <c r="HY78" s="58"/>
      <c r="HZ78" s="58"/>
      <c r="IA78" s="58"/>
      <c r="IB78" s="58"/>
      <c r="IC78" s="58"/>
      <c r="ID78" s="58"/>
      <c r="IE78" s="58"/>
      <c r="IF78" s="58"/>
      <c r="IG78" s="58"/>
      <c r="IH78" s="58"/>
      <c r="II78" s="58"/>
      <c r="IJ78" s="58"/>
      <c r="IK78" s="58"/>
      <c r="IL78" s="58"/>
      <c r="IM78" s="58"/>
      <c r="IN78" s="58"/>
      <c r="IO78" s="58"/>
      <c r="IP78" s="58"/>
      <c r="IQ78" s="58"/>
      <c r="IR78" s="58"/>
      <c r="IS78" s="58"/>
      <c r="IT78" s="58"/>
      <c r="IU78" s="58"/>
      <c r="IV78" s="58"/>
      <c r="IW78" s="58"/>
    </row>
    <row r="79" spans="1:257" ht="15.75" thickBot="1" x14ac:dyDescent="0.3">
      <c r="A79" s="54">
        <v>51</v>
      </c>
      <c r="B79" s="58" t="s">
        <v>4765</v>
      </c>
      <c r="C79" s="4" t="s">
        <v>54</v>
      </c>
      <c r="D79" s="4" t="s">
        <v>24</v>
      </c>
      <c r="E79" s="97" t="s">
        <v>5020</v>
      </c>
      <c r="F79" s="4" t="s">
        <v>130</v>
      </c>
      <c r="G79" s="4" t="s">
        <v>135</v>
      </c>
      <c r="H79" s="98" t="s">
        <v>5198</v>
      </c>
      <c r="I79" s="98">
        <v>6</v>
      </c>
      <c r="J79" s="4" t="s">
        <v>5059</v>
      </c>
      <c r="K79" s="99">
        <f>11/I79</f>
        <v>1.8333333333333333</v>
      </c>
      <c r="L79" s="102" t="s">
        <v>5199</v>
      </c>
      <c r="M79" s="4" t="s">
        <v>5061</v>
      </c>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8"/>
      <c r="HL79" s="58"/>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8"/>
      <c r="IM79" s="58"/>
      <c r="IN79" s="58"/>
      <c r="IO79" s="58"/>
      <c r="IP79" s="58"/>
      <c r="IQ79" s="58"/>
      <c r="IR79" s="58"/>
      <c r="IS79" s="58"/>
      <c r="IT79" s="58"/>
      <c r="IU79" s="58"/>
      <c r="IV79" s="58"/>
      <c r="IW79" s="58"/>
    </row>
    <row r="80" spans="1:257" ht="15.75" thickBot="1" x14ac:dyDescent="0.3">
      <c r="A80" s="54">
        <v>52</v>
      </c>
      <c r="B80" s="58" t="s">
        <v>4767</v>
      </c>
      <c r="C80" s="4" t="s">
        <v>54</v>
      </c>
      <c r="D80" s="4" t="s">
        <v>24</v>
      </c>
      <c r="E80" s="97" t="s">
        <v>5020</v>
      </c>
      <c r="F80" s="4" t="s">
        <v>130</v>
      </c>
      <c r="G80" s="4" t="s">
        <v>135</v>
      </c>
      <c r="H80" s="98" t="s">
        <v>5200</v>
      </c>
      <c r="I80" s="98">
        <v>8</v>
      </c>
      <c r="J80" s="4" t="s">
        <v>5059</v>
      </c>
      <c r="K80" s="99">
        <f>8/I80</f>
        <v>1</v>
      </c>
      <c r="L80" s="102" t="s">
        <v>5201</v>
      </c>
      <c r="M80" s="4" t="s">
        <v>5061</v>
      </c>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c r="IN80" s="58"/>
      <c r="IO80" s="58"/>
      <c r="IP80" s="58"/>
      <c r="IQ80" s="58"/>
      <c r="IR80" s="58"/>
      <c r="IS80" s="58"/>
      <c r="IT80" s="58"/>
      <c r="IU80" s="58"/>
      <c r="IV80" s="58"/>
      <c r="IW80" s="58"/>
    </row>
    <row r="81" spans="1:257" ht="15.75" thickBot="1" x14ac:dyDescent="0.3">
      <c r="A81" s="54">
        <v>53</v>
      </c>
      <c r="B81" s="58" t="s">
        <v>4769</v>
      </c>
      <c r="C81" s="4" t="s">
        <v>54</v>
      </c>
      <c r="D81" s="4" t="s">
        <v>24</v>
      </c>
      <c r="E81" s="97" t="s">
        <v>5020</v>
      </c>
      <c r="F81" s="4" t="s">
        <v>130</v>
      </c>
      <c r="G81" s="4" t="s">
        <v>135</v>
      </c>
      <c r="H81" s="98" t="s">
        <v>5202</v>
      </c>
      <c r="I81" s="98">
        <v>10</v>
      </c>
      <c r="J81" s="4" t="s">
        <v>5059</v>
      </c>
      <c r="K81" s="99">
        <f>3/I81</f>
        <v>0.3</v>
      </c>
      <c r="L81" s="98" t="s">
        <v>5203</v>
      </c>
      <c r="M81" s="4" t="s">
        <v>5061</v>
      </c>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c r="IN81" s="58"/>
      <c r="IO81" s="58"/>
      <c r="IP81" s="58"/>
      <c r="IQ81" s="58"/>
      <c r="IR81" s="58"/>
      <c r="IS81" s="58"/>
      <c r="IT81" s="58"/>
      <c r="IU81" s="58"/>
      <c r="IV81" s="58"/>
      <c r="IW81" s="58"/>
    </row>
    <row r="82" spans="1:257" ht="15.75" thickBot="1" x14ac:dyDescent="0.3">
      <c r="A82" s="54">
        <v>54</v>
      </c>
      <c r="B82" s="58" t="s">
        <v>4772</v>
      </c>
      <c r="C82" s="4" t="s">
        <v>54</v>
      </c>
      <c r="D82" s="4" t="s">
        <v>24</v>
      </c>
      <c r="E82" s="97" t="s">
        <v>5020</v>
      </c>
      <c r="F82" s="4" t="s">
        <v>130</v>
      </c>
      <c r="G82" s="4" t="s">
        <v>135</v>
      </c>
      <c r="H82" s="98" t="s">
        <v>5204</v>
      </c>
      <c r="I82" s="98">
        <v>12</v>
      </c>
      <c r="J82" s="4" t="s">
        <v>5059</v>
      </c>
      <c r="K82" s="99">
        <f>13/I82</f>
        <v>1.0833333333333333</v>
      </c>
      <c r="L82" s="98" t="s">
        <v>5205</v>
      </c>
      <c r="M82" s="4" t="s">
        <v>5061</v>
      </c>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58"/>
      <c r="HM82" s="58"/>
      <c r="HN82" s="58"/>
      <c r="HO82" s="58"/>
      <c r="HP82" s="58"/>
      <c r="HQ82" s="58"/>
      <c r="HR82" s="58"/>
      <c r="HS82" s="58"/>
      <c r="HT82" s="58"/>
      <c r="HU82" s="58"/>
      <c r="HV82" s="58"/>
      <c r="HW82" s="58"/>
      <c r="HX82" s="58"/>
      <c r="HY82" s="58"/>
      <c r="HZ82" s="58"/>
      <c r="IA82" s="58"/>
      <c r="IB82" s="58"/>
      <c r="IC82" s="58"/>
      <c r="ID82" s="58"/>
      <c r="IE82" s="58"/>
      <c r="IF82" s="58"/>
      <c r="IG82" s="58"/>
      <c r="IH82" s="58"/>
      <c r="II82" s="58"/>
      <c r="IJ82" s="58"/>
      <c r="IK82" s="58"/>
      <c r="IL82" s="58"/>
      <c r="IM82" s="58"/>
      <c r="IN82" s="58"/>
      <c r="IO82" s="58"/>
      <c r="IP82" s="58"/>
      <c r="IQ82" s="58"/>
      <c r="IR82" s="58"/>
      <c r="IS82" s="58"/>
      <c r="IT82" s="58"/>
      <c r="IU82" s="58"/>
      <c r="IV82" s="58"/>
      <c r="IW82" s="58"/>
    </row>
    <row r="83" spans="1:257" ht="15.75" thickBot="1" x14ac:dyDescent="0.3">
      <c r="A83" s="54">
        <v>55</v>
      </c>
      <c r="B83" s="58" t="s">
        <v>4775</v>
      </c>
      <c r="C83" s="4" t="s">
        <v>54</v>
      </c>
      <c r="D83" s="4" t="s">
        <v>24</v>
      </c>
      <c r="E83" s="97" t="s">
        <v>5020</v>
      </c>
      <c r="F83" s="4" t="s">
        <v>130</v>
      </c>
      <c r="G83" s="4" t="s">
        <v>135</v>
      </c>
      <c r="H83" s="98" t="s">
        <v>5206</v>
      </c>
      <c r="I83" s="98">
        <v>10</v>
      </c>
      <c r="J83" s="4" t="s">
        <v>5059</v>
      </c>
      <c r="K83" s="99">
        <f>10/I83</f>
        <v>1</v>
      </c>
      <c r="L83" s="102" t="s">
        <v>5207</v>
      </c>
      <c r="M83" s="4" t="s">
        <v>5061</v>
      </c>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c r="GS83" s="58"/>
      <c r="GT83" s="58"/>
      <c r="GU83" s="58"/>
      <c r="GV83" s="58"/>
      <c r="GW83" s="58"/>
      <c r="GX83" s="58"/>
      <c r="GY83" s="58"/>
      <c r="GZ83" s="58"/>
      <c r="HA83" s="58"/>
      <c r="HB83" s="58"/>
      <c r="HC83" s="58"/>
      <c r="HD83" s="58"/>
      <c r="HE83" s="58"/>
      <c r="HF83" s="58"/>
      <c r="HG83" s="58"/>
      <c r="HH83" s="58"/>
      <c r="HI83" s="58"/>
      <c r="HJ83" s="58"/>
      <c r="HK83" s="58"/>
      <c r="HL83" s="58"/>
      <c r="HM83" s="58"/>
      <c r="HN83" s="58"/>
      <c r="HO83" s="58"/>
      <c r="HP83" s="58"/>
      <c r="HQ83" s="58"/>
      <c r="HR83" s="58"/>
      <c r="HS83" s="58"/>
      <c r="HT83" s="58"/>
      <c r="HU83" s="58"/>
      <c r="HV83" s="58"/>
      <c r="HW83" s="58"/>
      <c r="HX83" s="58"/>
      <c r="HY83" s="58"/>
      <c r="HZ83" s="58"/>
      <c r="IA83" s="58"/>
      <c r="IB83" s="58"/>
      <c r="IC83" s="58"/>
      <c r="ID83" s="58"/>
      <c r="IE83" s="58"/>
      <c r="IF83" s="58"/>
      <c r="IG83" s="58"/>
      <c r="IH83" s="58"/>
      <c r="II83" s="58"/>
      <c r="IJ83" s="58"/>
      <c r="IK83" s="58"/>
      <c r="IL83" s="58"/>
      <c r="IM83" s="58"/>
      <c r="IN83" s="58"/>
      <c r="IO83" s="58"/>
      <c r="IP83" s="58"/>
      <c r="IQ83" s="58"/>
      <c r="IR83" s="58"/>
      <c r="IS83" s="58"/>
      <c r="IT83" s="58"/>
      <c r="IU83" s="58"/>
      <c r="IV83" s="58"/>
      <c r="IW83" s="58"/>
    </row>
    <row r="84" spans="1:257" ht="15.75" thickBot="1" x14ac:dyDescent="0.3">
      <c r="A84" s="54">
        <v>56</v>
      </c>
      <c r="B84" s="58" t="s">
        <v>4776</v>
      </c>
      <c r="C84" s="4" t="s">
        <v>54</v>
      </c>
      <c r="D84" s="4" t="s">
        <v>24</v>
      </c>
      <c r="E84" s="97" t="s">
        <v>5020</v>
      </c>
      <c r="F84" s="4" t="s">
        <v>130</v>
      </c>
      <c r="G84" s="4" t="s">
        <v>135</v>
      </c>
      <c r="H84" s="98" t="s">
        <v>5208</v>
      </c>
      <c r="I84" s="98">
        <v>45</v>
      </c>
      <c r="J84" s="4" t="s">
        <v>5059</v>
      </c>
      <c r="K84" s="99">
        <f>46/I84</f>
        <v>1.0222222222222221</v>
      </c>
      <c r="L84" s="98" t="s">
        <v>5209</v>
      </c>
      <c r="M84" s="4" t="s">
        <v>5061</v>
      </c>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c r="HD84" s="58"/>
      <c r="HE84" s="58"/>
      <c r="HF84" s="58"/>
      <c r="HG84" s="58"/>
      <c r="HH84" s="58"/>
      <c r="HI84" s="58"/>
      <c r="HJ84" s="58"/>
      <c r="HK84" s="58"/>
      <c r="HL84" s="58"/>
      <c r="HM84" s="58"/>
      <c r="HN84" s="58"/>
      <c r="HO84" s="58"/>
      <c r="HP84" s="58"/>
      <c r="HQ84" s="58"/>
      <c r="HR84" s="58"/>
      <c r="HS84" s="58"/>
      <c r="HT84" s="58"/>
      <c r="HU84" s="58"/>
      <c r="HV84" s="58"/>
      <c r="HW84" s="58"/>
      <c r="HX84" s="58"/>
      <c r="HY84" s="58"/>
      <c r="HZ84" s="58"/>
      <c r="IA84" s="58"/>
      <c r="IB84" s="58"/>
      <c r="IC84" s="58"/>
      <c r="ID84" s="58"/>
      <c r="IE84" s="58"/>
      <c r="IF84" s="58"/>
      <c r="IG84" s="58"/>
      <c r="IH84" s="58"/>
      <c r="II84" s="58"/>
      <c r="IJ84" s="58"/>
      <c r="IK84" s="58"/>
      <c r="IL84" s="58"/>
      <c r="IM84" s="58"/>
      <c r="IN84" s="58"/>
      <c r="IO84" s="58"/>
      <c r="IP84" s="58"/>
      <c r="IQ84" s="58"/>
      <c r="IR84" s="58"/>
      <c r="IS84" s="58"/>
      <c r="IT84" s="58"/>
      <c r="IU84" s="58"/>
      <c r="IV84" s="58"/>
      <c r="IW84" s="58"/>
    </row>
    <row r="85" spans="1:257" ht="15.75" thickBot="1" x14ac:dyDescent="0.3">
      <c r="A85" s="54">
        <v>57</v>
      </c>
      <c r="B85" s="58" t="s">
        <v>4779</v>
      </c>
      <c r="C85" s="4" t="s">
        <v>54</v>
      </c>
      <c r="D85" s="4" t="s">
        <v>24</v>
      </c>
      <c r="E85" s="97" t="s">
        <v>5020</v>
      </c>
      <c r="F85" s="4" t="s">
        <v>130</v>
      </c>
      <c r="G85" s="4" t="s">
        <v>135</v>
      </c>
      <c r="H85" s="98" t="s">
        <v>5210</v>
      </c>
      <c r="I85" s="98">
        <v>15</v>
      </c>
      <c r="J85" s="4" t="s">
        <v>5059</v>
      </c>
      <c r="K85" s="99">
        <f>15/I85</f>
        <v>1</v>
      </c>
      <c r="L85" s="98" t="s">
        <v>5211</v>
      </c>
      <c r="M85" s="4" t="s">
        <v>5061</v>
      </c>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c r="GU85" s="58"/>
      <c r="GV85" s="58"/>
      <c r="GW85" s="58"/>
      <c r="GX85" s="58"/>
      <c r="GY85" s="58"/>
      <c r="GZ85" s="58"/>
      <c r="HA85" s="58"/>
      <c r="HB85" s="58"/>
      <c r="HC85" s="58"/>
      <c r="HD85" s="58"/>
      <c r="HE85" s="58"/>
      <c r="HF85" s="58"/>
      <c r="HG85" s="58"/>
      <c r="HH85" s="58"/>
      <c r="HI85" s="58"/>
      <c r="HJ85" s="58"/>
      <c r="HK85" s="58"/>
      <c r="HL85" s="58"/>
      <c r="HM85" s="58"/>
      <c r="HN85" s="58"/>
      <c r="HO85" s="58"/>
      <c r="HP85" s="58"/>
      <c r="HQ85" s="58"/>
      <c r="HR85" s="58"/>
      <c r="HS85" s="58"/>
      <c r="HT85" s="58"/>
      <c r="HU85" s="58"/>
      <c r="HV85" s="58"/>
      <c r="HW85" s="58"/>
      <c r="HX85" s="58"/>
      <c r="HY85" s="58"/>
      <c r="HZ85" s="58"/>
      <c r="IA85" s="58"/>
      <c r="IB85" s="58"/>
      <c r="IC85" s="58"/>
      <c r="ID85" s="58"/>
      <c r="IE85" s="58"/>
      <c r="IF85" s="58"/>
      <c r="IG85" s="58"/>
      <c r="IH85" s="58"/>
      <c r="II85" s="58"/>
      <c r="IJ85" s="58"/>
      <c r="IK85" s="58"/>
      <c r="IL85" s="58"/>
      <c r="IM85" s="58"/>
      <c r="IN85" s="58"/>
      <c r="IO85" s="58"/>
      <c r="IP85" s="58"/>
      <c r="IQ85" s="58"/>
      <c r="IR85" s="58"/>
      <c r="IS85" s="58"/>
      <c r="IT85" s="58"/>
      <c r="IU85" s="58"/>
      <c r="IV85" s="58"/>
      <c r="IW85" s="58"/>
    </row>
    <row r="86" spans="1:257" ht="15.75" thickBot="1" x14ac:dyDescent="0.3">
      <c r="A86" s="54">
        <v>58</v>
      </c>
      <c r="B86" s="58" t="s">
        <v>4782</v>
      </c>
      <c r="C86" s="4" t="s">
        <v>54</v>
      </c>
      <c r="D86" s="4" t="s">
        <v>24</v>
      </c>
      <c r="E86" s="97" t="s">
        <v>5020</v>
      </c>
      <c r="F86" s="4" t="s">
        <v>130</v>
      </c>
      <c r="G86" s="4" t="s">
        <v>135</v>
      </c>
      <c r="H86" s="98" t="s">
        <v>5212</v>
      </c>
      <c r="I86" s="98">
        <v>100</v>
      </c>
      <c r="J86" s="4" t="s">
        <v>5059</v>
      </c>
      <c r="K86" s="99">
        <f>140/I86</f>
        <v>1.4</v>
      </c>
      <c r="L86" s="98" t="s">
        <v>5213</v>
      </c>
      <c r="M86" s="4" t="s">
        <v>5061</v>
      </c>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58"/>
      <c r="GL86" s="58"/>
      <c r="GM86" s="58"/>
      <c r="GN86" s="58"/>
      <c r="GO86" s="58"/>
      <c r="GP86" s="58"/>
      <c r="GQ86" s="58"/>
      <c r="GR86" s="58"/>
      <c r="GS86" s="58"/>
      <c r="GT86" s="58"/>
      <c r="GU86" s="58"/>
      <c r="GV86" s="58"/>
      <c r="GW86" s="58"/>
      <c r="GX86" s="58"/>
      <c r="GY86" s="58"/>
      <c r="GZ86" s="58"/>
      <c r="HA86" s="58"/>
      <c r="HB86" s="58"/>
      <c r="HC86" s="58"/>
      <c r="HD86" s="58"/>
      <c r="HE86" s="58"/>
      <c r="HF86" s="58"/>
      <c r="HG86" s="58"/>
      <c r="HH86" s="58"/>
      <c r="HI86" s="58"/>
      <c r="HJ86" s="58"/>
      <c r="HK86" s="58"/>
      <c r="HL86" s="58"/>
      <c r="HM86" s="58"/>
      <c r="HN86" s="58"/>
      <c r="HO86" s="58"/>
      <c r="HP86" s="58"/>
      <c r="HQ86" s="58"/>
      <c r="HR86" s="58"/>
      <c r="HS86" s="58"/>
      <c r="HT86" s="58"/>
      <c r="HU86" s="58"/>
      <c r="HV86" s="58"/>
      <c r="HW86" s="58"/>
      <c r="HX86" s="58"/>
      <c r="HY86" s="58"/>
      <c r="HZ86" s="58"/>
      <c r="IA86" s="58"/>
      <c r="IB86" s="58"/>
      <c r="IC86" s="58"/>
      <c r="ID86" s="58"/>
      <c r="IE86" s="58"/>
      <c r="IF86" s="58"/>
      <c r="IG86" s="58"/>
      <c r="IH86" s="58"/>
      <c r="II86" s="58"/>
      <c r="IJ86" s="58"/>
      <c r="IK86" s="58"/>
      <c r="IL86" s="58"/>
      <c r="IM86" s="58"/>
      <c r="IN86" s="58"/>
      <c r="IO86" s="58"/>
      <c r="IP86" s="58"/>
      <c r="IQ86" s="58"/>
      <c r="IR86" s="58"/>
      <c r="IS86" s="58"/>
      <c r="IT86" s="58"/>
      <c r="IU86" s="58"/>
      <c r="IV86" s="58"/>
      <c r="IW86" s="58"/>
    </row>
    <row r="87" spans="1:257" ht="15.75" thickBot="1" x14ac:dyDescent="0.3">
      <c r="A87" s="54">
        <v>59</v>
      </c>
      <c r="B87" s="58" t="s">
        <v>4785</v>
      </c>
      <c r="C87" s="4" t="s">
        <v>54</v>
      </c>
      <c r="D87" s="4" t="s">
        <v>24</v>
      </c>
      <c r="E87" s="97" t="s">
        <v>5020</v>
      </c>
      <c r="F87" s="4" t="s">
        <v>130</v>
      </c>
      <c r="G87" s="4" t="s">
        <v>135</v>
      </c>
      <c r="H87" s="98" t="s">
        <v>5214</v>
      </c>
      <c r="I87" s="98">
        <v>12</v>
      </c>
      <c r="J87" s="4" t="s">
        <v>5059</v>
      </c>
      <c r="K87" s="99">
        <f>12/I87</f>
        <v>1</v>
      </c>
      <c r="L87" s="98" t="s">
        <v>5215</v>
      </c>
      <c r="M87" s="4" t="s">
        <v>5061</v>
      </c>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c r="GS87" s="58"/>
      <c r="GT87" s="58"/>
      <c r="GU87" s="58"/>
      <c r="GV87" s="58"/>
      <c r="GW87" s="58"/>
      <c r="GX87" s="58"/>
      <c r="GY87" s="58"/>
      <c r="GZ87" s="58"/>
      <c r="HA87" s="58"/>
      <c r="HB87" s="58"/>
      <c r="HC87" s="58"/>
      <c r="HD87" s="58"/>
      <c r="HE87" s="58"/>
      <c r="HF87" s="58"/>
      <c r="HG87" s="58"/>
      <c r="HH87" s="58"/>
      <c r="HI87" s="58"/>
      <c r="HJ87" s="58"/>
      <c r="HK87" s="58"/>
      <c r="HL87" s="58"/>
      <c r="HM87" s="58"/>
      <c r="HN87" s="58"/>
      <c r="HO87" s="58"/>
      <c r="HP87" s="58"/>
      <c r="HQ87" s="58"/>
      <c r="HR87" s="58"/>
      <c r="HS87" s="58"/>
      <c r="HT87" s="58"/>
      <c r="HU87" s="58"/>
      <c r="HV87" s="58"/>
      <c r="HW87" s="58"/>
      <c r="HX87" s="58"/>
      <c r="HY87" s="58"/>
      <c r="HZ87" s="58"/>
      <c r="IA87" s="58"/>
      <c r="IB87" s="58"/>
      <c r="IC87" s="58"/>
      <c r="ID87" s="58"/>
      <c r="IE87" s="58"/>
      <c r="IF87" s="58"/>
      <c r="IG87" s="58"/>
      <c r="IH87" s="58"/>
      <c r="II87" s="58"/>
      <c r="IJ87" s="58"/>
      <c r="IK87" s="58"/>
      <c r="IL87" s="58"/>
      <c r="IM87" s="58"/>
      <c r="IN87" s="58"/>
      <c r="IO87" s="58"/>
      <c r="IP87" s="58"/>
      <c r="IQ87" s="58"/>
      <c r="IR87" s="58"/>
      <c r="IS87" s="58"/>
      <c r="IT87" s="58"/>
      <c r="IU87" s="58"/>
      <c r="IV87" s="58"/>
      <c r="IW87" s="58"/>
    </row>
    <row r="88" spans="1:257" ht="15.75" thickBot="1" x14ac:dyDescent="0.3">
      <c r="A88" s="54">
        <v>60</v>
      </c>
      <c r="B88" s="58" t="s">
        <v>4786</v>
      </c>
      <c r="C88" s="4" t="s">
        <v>54</v>
      </c>
      <c r="D88" s="4" t="s">
        <v>24</v>
      </c>
      <c r="E88" s="97" t="s">
        <v>5020</v>
      </c>
      <c r="F88" s="4" t="s">
        <v>130</v>
      </c>
      <c r="G88" s="4" t="s">
        <v>135</v>
      </c>
      <c r="H88" s="98" t="s">
        <v>5216</v>
      </c>
      <c r="I88" s="98">
        <v>10</v>
      </c>
      <c r="J88" s="4" t="s">
        <v>5059</v>
      </c>
      <c r="K88" s="99">
        <f>10/I88</f>
        <v>1</v>
      </c>
      <c r="L88" s="98" t="s">
        <v>5217</v>
      </c>
      <c r="M88" s="4" t="s">
        <v>5061</v>
      </c>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c r="GS88" s="58"/>
      <c r="GT88" s="58"/>
      <c r="GU88" s="58"/>
      <c r="GV88" s="58"/>
      <c r="GW88" s="58"/>
      <c r="GX88" s="58"/>
      <c r="GY88" s="58"/>
      <c r="GZ88" s="58"/>
      <c r="HA88" s="58"/>
      <c r="HB88" s="58"/>
      <c r="HC88" s="58"/>
      <c r="HD88" s="58"/>
      <c r="HE88" s="58"/>
      <c r="HF88" s="58"/>
      <c r="HG88" s="58"/>
      <c r="HH88" s="58"/>
      <c r="HI88" s="58"/>
      <c r="HJ88" s="58"/>
      <c r="HK88" s="58"/>
      <c r="HL88" s="58"/>
      <c r="HM88" s="58"/>
      <c r="HN88" s="58"/>
      <c r="HO88" s="58"/>
      <c r="HP88" s="58"/>
      <c r="HQ88" s="58"/>
      <c r="HR88" s="58"/>
      <c r="HS88" s="58"/>
      <c r="HT88" s="58"/>
      <c r="HU88" s="58"/>
      <c r="HV88" s="58"/>
      <c r="HW88" s="58"/>
      <c r="HX88" s="58"/>
      <c r="HY88" s="58"/>
      <c r="HZ88" s="58"/>
      <c r="IA88" s="58"/>
      <c r="IB88" s="58"/>
      <c r="IC88" s="58"/>
      <c r="ID88" s="58"/>
      <c r="IE88" s="58"/>
      <c r="IF88" s="58"/>
      <c r="IG88" s="58"/>
      <c r="IH88" s="58"/>
      <c r="II88" s="58"/>
      <c r="IJ88" s="58"/>
      <c r="IK88" s="58"/>
      <c r="IL88" s="58"/>
      <c r="IM88" s="58"/>
      <c r="IN88" s="58"/>
      <c r="IO88" s="58"/>
      <c r="IP88" s="58"/>
      <c r="IQ88" s="58"/>
      <c r="IR88" s="58"/>
      <c r="IS88" s="58"/>
      <c r="IT88" s="58"/>
      <c r="IU88" s="58"/>
      <c r="IV88" s="58"/>
      <c r="IW88" s="58"/>
    </row>
    <row r="89" spans="1:257" ht="15.75" thickBot="1" x14ac:dyDescent="0.3">
      <c r="A89" s="54">
        <v>61</v>
      </c>
      <c r="B89" s="58" t="s">
        <v>4789</v>
      </c>
      <c r="C89" s="4" t="s">
        <v>54</v>
      </c>
      <c r="D89" s="4" t="s">
        <v>24</v>
      </c>
      <c r="E89" s="97" t="s">
        <v>5020</v>
      </c>
      <c r="F89" s="4" t="s">
        <v>130</v>
      </c>
      <c r="G89" s="4" t="s">
        <v>135</v>
      </c>
      <c r="H89" s="98" t="s">
        <v>5218</v>
      </c>
      <c r="I89" s="98">
        <v>25</v>
      </c>
      <c r="J89" s="4" t="s">
        <v>5059</v>
      </c>
      <c r="K89" s="99">
        <f>32/I89</f>
        <v>1.28</v>
      </c>
      <c r="L89" s="98" t="s">
        <v>5219</v>
      </c>
      <c r="M89" s="4" t="s">
        <v>5061</v>
      </c>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c r="FI89" s="58"/>
      <c r="FJ89" s="58"/>
      <c r="FK89" s="58"/>
      <c r="FL89" s="58"/>
      <c r="FM89" s="58"/>
      <c r="FN89" s="58"/>
      <c r="FO89" s="58"/>
      <c r="FP89" s="58"/>
      <c r="FQ89" s="58"/>
      <c r="FR89" s="58"/>
      <c r="FS89" s="58"/>
      <c r="FT89" s="58"/>
      <c r="FU89" s="58"/>
      <c r="FV89" s="58"/>
      <c r="FW89" s="58"/>
      <c r="FX89" s="58"/>
      <c r="FY89" s="58"/>
      <c r="FZ89" s="58"/>
      <c r="GA89" s="58"/>
      <c r="GB89" s="58"/>
      <c r="GC89" s="58"/>
      <c r="GD89" s="58"/>
      <c r="GE89" s="58"/>
      <c r="GF89" s="58"/>
      <c r="GG89" s="58"/>
      <c r="GH89" s="58"/>
      <c r="GI89" s="58"/>
      <c r="GJ89" s="58"/>
      <c r="GK89" s="58"/>
      <c r="GL89" s="58"/>
      <c r="GM89" s="58"/>
      <c r="GN89" s="58"/>
      <c r="GO89" s="58"/>
      <c r="GP89" s="58"/>
      <c r="GQ89" s="58"/>
      <c r="GR89" s="58"/>
      <c r="GS89" s="58"/>
      <c r="GT89" s="58"/>
      <c r="GU89" s="58"/>
      <c r="GV89" s="58"/>
      <c r="GW89" s="58"/>
      <c r="GX89" s="58"/>
      <c r="GY89" s="58"/>
      <c r="GZ89" s="58"/>
      <c r="HA89" s="58"/>
      <c r="HB89" s="58"/>
      <c r="HC89" s="58"/>
      <c r="HD89" s="58"/>
      <c r="HE89" s="58"/>
      <c r="HF89" s="58"/>
      <c r="HG89" s="58"/>
      <c r="HH89" s="58"/>
      <c r="HI89" s="58"/>
      <c r="HJ89" s="58"/>
      <c r="HK89" s="58"/>
      <c r="HL89" s="58"/>
      <c r="HM89" s="58"/>
      <c r="HN89" s="58"/>
      <c r="HO89" s="58"/>
      <c r="HP89" s="58"/>
      <c r="HQ89" s="58"/>
      <c r="HR89" s="58"/>
      <c r="HS89" s="58"/>
      <c r="HT89" s="58"/>
      <c r="HU89" s="58"/>
      <c r="HV89" s="58"/>
      <c r="HW89" s="58"/>
      <c r="HX89" s="58"/>
      <c r="HY89" s="58"/>
      <c r="HZ89" s="58"/>
      <c r="IA89" s="58"/>
      <c r="IB89" s="58"/>
      <c r="IC89" s="58"/>
      <c r="ID89" s="58"/>
      <c r="IE89" s="58"/>
      <c r="IF89" s="58"/>
      <c r="IG89" s="58"/>
      <c r="IH89" s="58"/>
      <c r="II89" s="58"/>
      <c r="IJ89" s="58"/>
      <c r="IK89" s="58"/>
      <c r="IL89" s="58"/>
      <c r="IM89" s="58"/>
      <c r="IN89" s="58"/>
      <c r="IO89" s="58"/>
      <c r="IP89" s="58"/>
      <c r="IQ89" s="58"/>
      <c r="IR89" s="58"/>
      <c r="IS89" s="58"/>
      <c r="IT89" s="58"/>
      <c r="IU89" s="58"/>
      <c r="IV89" s="58"/>
      <c r="IW89" s="58"/>
    </row>
    <row r="90" spans="1:257" ht="15.75" thickBot="1" x14ac:dyDescent="0.3">
      <c r="A90" s="54">
        <v>6</v>
      </c>
      <c r="B90" s="58" t="s">
        <v>4691</v>
      </c>
      <c r="C90" s="4" t="s">
        <v>54</v>
      </c>
      <c r="D90" s="4" t="s">
        <v>24</v>
      </c>
      <c r="E90" s="97" t="s">
        <v>5024</v>
      </c>
      <c r="F90" s="4" t="s">
        <v>130</v>
      </c>
      <c r="G90" s="4" t="s">
        <v>135</v>
      </c>
      <c r="H90" s="98" t="s">
        <v>5220</v>
      </c>
      <c r="I90" s="98">
        <v>1100</v>
      </c>
      <c r="J90" s="4" t="s">
        <v>5059</v>
      </c>
      <c r="K90" s="99">
        <f>2623/I90</f>
        <v>2.3845454545454547</v>
      </c>
      <c r="L90" s="98" t="s">
        <v>5221</v>
      </c>
      <c r="M90" s="4" t="s">
        <v>5061</v>
      </c>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c r="FS90" s="58"/>
      <c r="FT90" s="58"/>
      <c r="FU90" s="58"/>
      <c r="FV90" s="58"/>
      <c r="FW90" s="58"/>
      <c r="FX90" s="58"/>
      <c r="FY90" s="58"/>
      <c r="FZ90" s="58"/>
      <c r="GA90" s="58"/>
      <c r="GB90" s="58"/>
      <c r="GC90" s="58"/>
      <c r="GD90" s="58"/>
      <c r="GE90" s="58"/>
      <c r="GF90" s="58"/>
      <c r="GG90" s="58"/>
      <c r="GH90" s="58"/>
      <c r="GI90" s="58"/>
      <c r="GJ90" s="58"/>
      <c r="GK90" s="58"/>
      <c r="GL90" s="58"/>
      <c r="GM90" s="58"/>
      <c r="GN90" s="58"/>
      <c r="GO90" s="58"/>
      <c r="GP90" s="58"/>
      <c r="GQ90" s="58"/>
      <c r="GR90" s="58"/>
      <c r="GS90" s="58"/>
      <c r="GT90" s="58"/>
      <c r="GU90" s="58"/>
      <c r="GV90" s="58"/>
      <c r="GW90" s="58"/>
      <c r="GX90" s="58"/>
      <c r="GY90" s="58"/>
      <c r="GZ90" s="58"/>
      <c r="HA90" s="58"/>
      <c r="HB90" s="58"/>
      <c r="HC90" s="58"/>
      <c r="HD90" s="58"/>
      <c r="HE90" s="58"/>
      <c r="HF90" s="58"/>
      <c r="HG90" s="58"/>
      <c r="HH90" s="58"/>
      <c r="HI90" s="58"/>
      <c r="HJ90" s="58"/>
      <c r="HK90" s="58"/>
      <c r="HL90" s="58"/>
      <c r="HM90" s="58"/>
      <c r="HN90" s="58"/>
      <c r="HO90" s="58"/>
      <c r="HP90" s="58"/>
      <c r="HQ90" s="58"/>
      <c r="HR90" s="58"/>
      <c r="HS90" s="58"/>
      <c r="HT90" s="58"/>
      <c r="HU90" s="58"/>
      <c r="HV90" s="58"/>
      <c r="HW90" s="58"/>
      <c r="HX90" s="58"/>
      <c r="HY90" s="58"/>
      <c r="HZ90" s="58"/>
      <c r="IA90" s="58"/>
      <c r="IB90" s="58"/>
      <c r="IC90" s="58"/>
      <c r="ID90" s="58"/>
      <c r="IE90" s="58"/>
      <c r="IF90" s="58"/>
      <c r="IG90" s="58"/>
      <c r="IH90" s="58"/>
      <c r="II90" s="58"/>
      <c r="IJ90" s="58"/>
      <c r="IK90" s="58"/>
      <c r="IL90" s="58"/>
      <c r="IM90" s="58"/>
      <c r="IN90" s="58"/>
      <c r="IO90" s="58"/>
      <c r="IP90" s="58"/>
      <c r="IQ90" s="58"/>
      <c r="IR90" s="58"/>
      <c r="IS90" s="58"/>
      <c r="IT90" s="58"/>
      <c r="IU90" s="58"/>
      <c r="IV90" s="58"/>
      <c r="IW90" s="58"/>
    </row>
    <row r="91" spans="1:257" ht="15.75" thickBot="1" x14ac:dyDescent="0.3">
      <c r="A91" s="54">
        <v>7</v>
      </c>
      <c r="B91" s="58" t="s">
        <v>4693</v>
      </c>
      <c r="C91" s="4" t="s">
        <v>54</v>
      </c>
      <c r="D91" s="4" t="s">
        <v>24</v>
      </c>
      <c r="E91" s="97" t="s">
        <v>5024</v>
      </c>
      <c r="F91" s="4" t="s">
        <v>130</v>
      </c>
      <c r="G91" s="4" t="s">
        <v>135</v>
      </c>
      <c r="H91" s="98" t="s">
        <v>5222</v>
      </c>
      <c r="I91" s="98">
        <v>30</v>
      </c>
      <c r="J91" s="4" t="s">
        <v>5059</v>
      </c>
      <c r="K91" s="99">
        <f>33/I91</f>
        <v>1.1000000000000001</v>
      </c>
      <c r="L91" s="98" t="s">
        <v>5223</v>
      </c>
      <c r="M91" s="4" t="s">
        <v>5061</v>
      </c>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c r="FS91" s="58"/>
      <c r="FT91" s="58"/>
      <c r="FU91" s="58"/>
      <c r="FV91" s="58"/>
      <c r="FW91" s="58"/>
      <c r="FX91" s="58"/>
      <c r="FY91" s="58"/>
      <c r="FZ91" s="58"/>
      <c r="GA91" s="58"/>
      <c r="GB91" s="58"/>
      <c r="GC91" s="58"/>
      <c r="GD91" s="58"/>
      <c r="GE91" s="58"/>
      <c r="GF91" s="58"/>
      <c r="GG91" s="58"/>
      <c r="GH91" s="58"/>
      <c r="GI91" s="58"/>
      <c r="GJ91" s="58"/>
      <c r="GK91" s="58"/>
      <c r="GL91" s="58"/>
      <c r="GM91" s="58"/>
      <c r="GN91" s="58"/>
      <c r="GO91" s="58"/>
      <c r="GP91" s="58"/>
      <c r="GQ91" s="58"/>
      <c r="GR91" s="58"/>
      <c r="GS91" s="58"/>
      <c r="GT91" s="58"/>
      <c r="GU91" s="58"/>
      <c r="GV91" s="58"/>
      <c r="GW91" s="58"/>
      <c r="GX91" s="58"/>
      <c r="GY91" s="58"/>
      <c r="GZ91" s="58"/>
      <c r="HA91" s="58"/>
      <c r="HB91" s="58"/>
      <c r="HC91" s="58"/>
      <c r="HD91" s="58"/>
      <c r="HE91" s="58"/>
      <c r="HF91" s="58"/>
      <c r="HG91" s="58"/>
      <c r="HH91" s="58"/>
      <c r="HI91" s="58"/>
      <c r="HJ91" s="58"/>
      <c r="HK91" s="58"/>
      <c r="HL91" s="58"/>
      <c r="HM91" s="58"/>
      <c r="HN91" s="58"/>
      <c r="HO91" s="58"/>
      <c r="HP91" s="58"/>
      <c r="HQ91" s="58"/>
      <c r="HR91" s="58"/>
      <c r="HS91" s="58"/>
      <c r="HT91" s="58"/>
      <c r="HU91" s="58"/>
      <c r="HV91" s="58"/>
      <c r="HW91" s="58"/>
      <c r="HX91" s="58"/>
      <c r="HY91" s="58"/>
      <c r="HZ91" s="58"/>
      <c r="IA91" s="58"/>
      <c r="IB91" s="58"/>
      <c r="IC91" s="58"/>
      <c r="ID91" s="58"/>
      <c r="IE91" s="58"/>
      <c r="IF91" s="58"/>
      <c r="IG91" s="58"/>
      <c r="IH91" s="58"/>
      <c r="II91" s="58"/>
      <c r="IJ91" s="58"/>
      <c r="IK91" s="58"/>
      <c r="IL91" s="58"/>
      <c r="IM91" s="58"/>
      <c r="IN91" s="58"/>
      <c r="IO91" s="58"/>
      <c r="IP91" s="58"/>
      <c r="IQ91" s="58"/>
      <c r="IR91" s="58"/>
      <c r="IS91" s="58"/>
      <c r="IT91" s="58"/>
      <c r="IU91" s="58"/>
      <c r="IV91" s="58"/>
      <c r="IW91" s="58"/>
    </row>
    <row r="92" spans="1:257" ht="15.75" thickBot="1" x14ac:dyDescent="0.3">
      <c r="A92" s="54">
        <v>8</v>
      </c>
      <c r="B92" s="58" t="s">
        <v>4695</v>
      </c>
      <c r="C92" s="4" t="s">
        <v>54</v>
      </c>
      <c r="D92" s="4" t="s">
        <v>24</v>
      </c>
      <c r="E92" s="97" t="s">
        <v>5024</v>
      </c>
      <c r="F92" s="4" t="s">
        <v>130</v>
      </c>
      <c r="G92" s="4" t="s">
        <v>135</v>
      </c>
      <c r="H92" s="98" t="s">
        <v>5224</v>
      </c>
      <c r="I92" s="98">
        <v>405</v>
      </c>
      <c r="J92" s="4" t="s">
        <v>5059</v>
      </c>
      <c r="K92" s="99">
        <f>438/I92</f>
        <v>1.0814814814814815</v>
      </c>
      <c r="L92" s="98" t="s">
        <v>5225</v>
      </c>
      <c r="M92" s="4" t="s">
        <v>5061</v>
      </c>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c r="FI92" s="58"/>
      <c r="FJ92" s="58"/>
      <c r="FK92" s="58"/>
      <c r="FL92" s="58"/>
      <c r="FM92" s="58"/>
      <c r="FN92" s="58"/>
      <c r="FO92" s="58"/>
      <c r="FP92" s="58"/>
      <c r="FQ92" s="58"/>
      <c r="FR92" s="58"/>
      <c r="FS92" s="58"/>
      <c r="FT92" s="58"/>
      <c r="FU92" s="58"/>
      <c r="FV92" s="58"/>
      <c r="FW92" s="58"/>
      <c r="FX92" s="58"/>
      <c r="FY92" s="58"/>
      <c r="FZ92" s="58"/>
      <c r="GA92" s="58"/>
      <c r="GB92" s="58"/>
      <c r="GC92" s="58"/>
      <c r="GD92" s="58"/>
      <c r="GE92" s="58"/>
      <c r="GF92" s="58"/>
      <c r="GG92" s="58"/>
      <c r="GH92" s="58"/>
      <c r="GI92" s="58"/>
      <c r="GJ92" s="58"/>
      <c r="GK92" s="58"/>
      <c r="GL92" s="58"/>
      <c r="GM92" s="58"/>
      <c r="GN92" s="58"/>
      <c r="GO92" s="58"/>
      <c r="GP92" s="58"/>
      <c r="GQ92" s="58"/>
      <c r="GR92" s="58"/>
      <c r="GS92" s="58"/>
      <c r="GT92" s="58"/>
      <c r="GU92" s="58"/>
      <c r="GV92" s="58"/>
      <c r="GW92" s="58"/>
      <c r="GX92" s="58"/>
      <c r="GY92" s="58"/>
      <c r="GZ92" s="58"/>
      <c r="HA92" s="58"/>
      <c r="HB92" s="58"/>
      <c r="HC92" s="58"/>
      <c r="HD92" s="58"/>
      <c r="HE92" s="58"/>
      <c r="HF92" s="58"/>
      <c r="HG92" s="58"/>
      <c r="HH92" s="58"/>
      <c r="HI92" s="58"/>
      <c r="HJ92" s="58"/>
      <c r="HK92" s="58"/>
      <c r="HL92" s="58"/>
      <c r="HM92" s="58"/>
      <c r="HN92" s="58"/>
      <c r="HO92" s="58"/>
      <c r="HP92" s="58"/>
      <c r="HQ92" s="58"/>
      <c r="HR92" s="58"/>
      <c r="HS92" s="58"/>
      <c r="HT92" s="58"/>
      <c r="HU92" s="58"/>
      <c r="HV92" s="58"/>
      <c r="HW92" s="58"/>
      <c r="HX92" s="58"/>
      <c r="HY92" s="58"/>
      <c r="HZ92" s="58"/>
      <c r="IA92" s="58"/>
      <c r="IB92" s="58"/>
      <c r="IC92" s="58"/>
      <c r="ID92" s="58"/>
      <c r="IE92" s="58"/>
      <c r="IF92" s="58"/>
      <c r="IG92" s="58"/>
      <c r="IH92" s="58"/>
      <c r="II92" s="58"/>
      <c r="IJ92" s="58"/>
      <c r="IK92" s="58"/>
      <c r="IL92" s="58"/>
      <c r="IM92" s="58"/>
      <c r="IN92" s="58"/>
      <c r="IO92" s="58"/>
      <c r="IP92" s="58"/>
      <c r="IQ92" s="58"/>
      <c r="IR92" s="58"/>
      <c r="IS92" s="58"/>
      <c r="IT92" s="58"/>
      <c r="IU92" s="58"/>
      <c r="IV92" s="58"/>
      <c r="IW92" s="58"/>
    </row>
    <row r="93" spans="1:257" ht="15.75" thickBot="1" x14ac:dyDescent="0.3">
      <c r="A93" s="54">
        <f>A156+1</f>
        <v>99</v>
      </c>
      <c r="B93" s="58" t="s">
        <v>5226</v>
      </c>
      <c r="C93" s="4" t="s">
        <v>54</v>
      </c>
      <c r="D93" s="4" t="s">
        <v>24</v>
      </c>
      <c r="E93" s="97" t="s">
        <v>5029</v>
      </c>
      <c r="F93" s="4" t="s">
        <v>130</v>
      </c>
      <c r="G93" s="4" t="s">
        <v>135</v>
      </c>
      <c r="H93" s="98" t="s">
        <v>5227</v>
      </c>
      <c r="I93" s="98">
        <v>1</v>
      </c>
      <c r="J93" s="4" t="s">
        <v>5059</v>
      </c>
      <c r="K93" s="99">
        <f>1/I93</f>
        <v>1</v>
      </c>
      <c r="L93" s="98" t="s">
        <v>5228</v>
      </c>
      <c r="M93" s="4" t="s">
        <v>5061</v>
      </c>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8"/>
      <c r="FF93" s="58"/>
      <c r="FG93" s="58"/>
      <c r="FH93" s="58"/>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58"/>
      <c r="GL93" s="58"/>
      <c r="GM93" s="58"/>
      <c r="GN93" s="58"/>
      <c r="GO93" s="58"/>
      <c r="GP93" s="58"/>
      <c r="GQ93" s="58"/>
      <c r="GR93" s="58"/>
      <c r="GS93" s="58"/>
      <c r="GT93" s="58"/>
      <c r="GU93" s="58"/>
      <c r="GV93" s="58"/>
      <c r="GW93" s="58"/>
      <c r="GX93" s="58"/>
      <c r="GY93" s="58"/>
      <c r="GZ93" s="58"/>
      <c r="HA93" s="58"/>
      <c r="HB93" s="58"/>
      <c r="HC93" s="58"/>
      <c r="HD93" s="58"/>
      <c r="HE93" s="58"/>
      <c r="HF93" s="58"/>
      <c r="HG93" s="58"/>
      <c r="HH93" s="58"/>
      <c r="HI93" s="58"/>
      <c r="HJ93" s="58"/>
      <c r="HK93" s="58"/>
      <c r="HL93" s="58"/>
      <c r="HM93" s="58"/>
      <c r="HN93" s="58"/>
      <c r="HO93" s="58"/>
      <c r="HP93" s="58"/>
      <c r="HQ93" s="58"/>
      <c r="HR93" s="58"/>
      <c r="HS93" s="58"/>
      <c r="HT93" s="58"/>
      <c r="HU93" s="58"/>
      <c r="HV93" s="58"/>
      <c r="HW93" s="58"/>
      <c r="HX93" s="58"/>
      <c r="HY93" s="58"/>
      <c r="HZ93" s="58"/>
      <c r="IA93" s="58"/>
      <c r="IB93" s="58"/>
      <c r="IC93" s="58"/>
      <c r="ID93" s="58"/>
      <c r="IE93" s="58"/>
      <c r="IF93" s="58"/>
      <c r="IG93" s="58"/>
      <c r="IH93" s="58"/>
      <c r="II93" s="58"/>
      <c r="IJ93" s="58"/>
      <c r="IK93" s="58"/>
      <c r="IL93" s="58"/>
      <c r="IM93" s="58"/>
      <c r="IN93" s="58"/>
      <c r="IO93" s="58"/>
      <c r="IP93" s="58"/>
      <c r="IQ93" s="58"/>
      <c r="IR93" s="58"/>
      <c r="IS93" s="58"/>
      <c r="IT93" s="58"/>
      <c r="IU93" s="58"/>
      <c r="IV93" s="58"/>
      <c r="IW93" s="58"/>
    </row>
    <row r="94" spans="1:257" ht="15.75" thickBot="1" x14ac:dyDescent="0.3">
      <c r="A94" s="54">
        <f t="shared" ref="A94:A109" si="0">A93+1</f>
        <v>100</v>
      </c>
      <c r="B94" s="58" t="s">
        <v>5229</v>
      </c>
      <c r="C94" s="4" t="s">
        <v>54</v>
      </c>
      <c r="D94" s="4" t="s">
        <v>24</v>
      </c>
      <c r="E94" s="97" t="s">
        <v>5029</v>
      </c>
      <c r="F94" s="4" t="s">
        <v>130</v>
      </c>
      <c r="G94" s="4" t="s">
        <v>135</v>
      </c>
      <c r="H94" s="98" t="s">
        <v>5230</v>
      </c>
      <c r="I94" s="98">
        <v>4</v>
      </c>
      <c r="J94" s="4" t="s">
        <v>5059</v>
      </c>
      <c r="K94" s="99">
        <f>4/I94</f>
        <v>1</v>
      </c>
      <c r="L94" s="98" t="s">
        <v>5231</v>
      </c>
      <c r="M94" s="4" t="s">
        <v>5061</v>
      </c>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c r="FS94" s="58"/>
      <c r="FT94" s="58"/>
      <c r="FU94" s="58"/>
      <c r="FV94" s="58"/>
      <c r="FW94" s="58"/>
      <c r="FX94" s="58"/>
      <c r="FY94" s="58"/>
      <c r="FZ94" s="58"/>
      <c r="GA94" s="58"/>
      <c r="GB94" s="58"/>
      <c r="GC94" s="58"/>
      <c r="GD94" s="58"/>
      <c r="GE94" s="58"/>
      <c r="GF94" s="58"/>
      <c r="GG94" s="58"/>
      <c r="GH94" s="58"/>
      <c r="GI94" s="58"/>
      <c r="GJ94" s="58"/>
      <c r="GK94" s="58"/>
      <c r="GL94" s="58"/>
      <c r="GM94" s="58"/>
      <c r="GN94" s="58"/>
      <c r="GO94" s="58"/>
      <c r="GP94" s="58"/>
      <c r="GQ94" s="58"/>
      <c r="GR94" s="58"/>
      <c r="GS94" s="58"/>
      <c r="GT94" s="58"/>
      <c r="GU94" s="58"/>
      <c r="GV94" s="58"/>
      <c r="GW94" s="58"/>
      <c r="GX94" s="58"/>
      <c r="GY94" s="58"/>
      <c r="GZ94" s="58"/>
      <c r="HA94" s="58"/>
      <c r="HB94" s="58"/>
      <c r="HC94" s="58"/>
      <c r="HD94" s="58"/>
      <c r="HE94" s="58"/>
      <c r="HF94" s="58"/>
      <c r="HG94" s="58"/>
      <c r="HH94" s="58"/>
      <c r="HI94" s="58"/>
      <c r="HJ94" s="58"/>
      <c r="HK94" s="58"/>
      <c r="HL94" s="58"/>
      <c r="HM94" s="58"/>
      <c r="HN94" s="58"/>
      <c r="HO94" s="58"/>
      <c r="HP94" s="58"/>
      <c r="HQ94" s="58"/>
      <c r="HR94" s="58"/>
      <c r="HS94" s="58"/>
      <c r="HT94" s="58"/>
      <c r="HU94" s="58"/>
      <c r="HV94" s="58"/>
      <c r="HW94" s="58"/>
      <c r="HX94" s="58"/>
      <c r="HY94" s="58"/>
      <c r="HZ94" s="58"/>
      <c r="IA94" s="58"/>
      <c r="IB94" s="58"/>
      <c r="IC94" s="58"/>
      <c r="ID94" s="58"/>
      <c r="IE94" s="58"/>
      <c r="IF94" s="58"/>
      <c r="IG94" s="58"/>
      <c r="IH94" s="58"/>
      <c r="II94" s="58"/>
      <c r="IJ94" s="58"/>
      <c r="IK94" s="58"/>
      <c r="IL94" s="58"/>
      <c r="IM94" s="58"/>
      <c r="IN94" s="58"/>
      <c r="IO94" s="58"/>
      <c r="IP94" s="58"/>
      <c r="IQ94" s="58"/>
      <c r="IR94" s="58"/>
      <c r="IS94" s="58"/>
      <c r="IT94" s="58"/>
      <c r="IU94" s="58"/>
      <c r="IV94" s="58"/>
      <c r="IW94" s="58"/>
    </row>
    <row r="95" spans="1:257" ht="15.75" thickBot="1" x14ac:dyDescent="0.3">
      <c r="A95" s="54">
        <f t="shared" si="0"/>
        <v>101</v>
      </c>
      <c r="B95" s="58" t="s">
        <v>5232</v>
      </c>
      <c r="C95" s="4" t="s">
        <v>54</v>
      </c>
      <c r="D95" s="4" t="s">
        <v>24</v>
      </c>
      <c r="E95" s="97" t="s">
        <v>5029</v>
      </c>
      <c r="F95" s="4" t="s">
        <v>130</v>
      </c>
      <c r="G95" s="4" t="s">
        <v>135</v>
      </c>
      <c r="H95" s="98" t="s">
        <v>5233</v>
      </c>
      <c r="I95" s="98">
        <v>4</v>
      </c>
      <c r="J95" s="4" t="s">
        <v>5059</v>
      </c>
      <c r="K95" s="99">
        <f>5/I95</f>
        <v>1.25</v>
      </c>
      <c r="L95" s="98" t="s">
        <v>5234</v>
      </c>
      <c r="M95" s="4" t="s">
        <v>5061</v>
      </c>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58"/>
      <c r="GR95" s="58"/>
      <c r="GS95" s="58"/>
      <c r="GT95" s="58"/>
      <c r="GU95" s="58"/>
      <c r="GV95" s="58"/>
      <c r="GW95" s="58"/>
      <c r="GX95" s="58"/>
      <c r="GY95" s="58"/>
      <c r="GZ95" s="58"/>
      <c r="HA95" s="58"/>
      <c r="HB95" s="58"/>
      <c r="HC95" s="58"/>
      <c r="HD95" s="58"/>
      <c r="HE95" s="58"/>
      <c r="HF95" s="58"/>
      <c r="HG95" s="58"/>
      <c r="HH95" s="58"/>
      <c r="HI95" s="58"/>
      <c r="HJ95" s="58"/>
      <c r="HK95" s="58"/>
      <c r="HL95" s="58"/>
      <c r="HM95" s="58"/>
      <c r="HN95" s="58"/>
      <c r="HO95" s="58"/>
      <c r="HP95" s="58"/>
      <c r="HQ95" s="58"/>
      <c r="HR95" s="58"/>
      <c r="HS95" s="58"/>
      <c r="HT95" s="58"/>
      <c r="HU95" s="58"/>
      <c r="HV95" s="58"/>
      <c r="HW95" s="58"/>
      <c r="HX95" s="58"/>
      <c r="HY95" s="58"/>
      <c r="HZ95" s="58"/>
      <c r="IA95" s="58"/>
      <c r="IB95" s="58"/>
      <c r="IC95" s="58"/>
      <c r="ID95" s="58"/>
      <c r="IE95" s="58"/>
      <c r="IF95" s="58"/>
      <c r="IG95" s="58"/>
      <c r="IH95" s="58"/>
      <c r="II95" s="58"/>
      <c r="IJ95" s="58"/>
      <c r="IK95" s="58"/>
      <c r="IL95" s="58"/>
      <c r="IM95" s="58"/>
      <c r="IN95" s="58"/>
      <c r="IO95" s="58"/>
      <c r="IP95" s="58"/>
      <c r="IQ95" s="58"/>
      <c r="IR95" s="58"/>
      <c r="IS95" s="58"/>
      <c r="IT95" s="58"/>
      <c r="IU95" s="58"/>
      <c r="IV95" s="58"/>
      <c r="IW95" s="58"/>
    </row>
    <row r="96" spans="1:257" ht="15.75" thickBot="1" x14ac:dyDescent="0.3">
      <c r="A96" s="54">
        <f t="shared" si="0"/>
        <v>102</v>
      </c>
      <c r="B96" s="58" t="s">
        <v>5235</v>
      </c>
      <c r="C96" s="4" t="s">
        <v>54</v>
      </c>
      <c r="D96" s="4" t="s">
        <v>24</v>
      </c>
      <c r="E96" s="97" t="s">
        <v>5029</v>
      </c>
      <c r="F96" s="4" t="s">
        <v>130</v>
      </c>
      <c r="G96" s="4" t="s">
        <v>135</v>
      </c>
      <c r="H96" s="98" t="s">
        <v>5236</v>
      </c>
      <c r="I96" s="98">
        <v>4</v>
      </c>
      <c r="J96" s="4" t="s">
        <v>5059</v>
      </c>
      <c r="K96" s="99">
        <f>5/I96</f>
        <v>1.25</v>
      </c>
      <c r="L96" s="98" t="s">
        <v>5237</v>
      </c>
      <c r="M96" s="4" t="s">
        <v>5061</v>
      </c>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c r="GS96" s="58"/>
      <c r="GT96" s="58"/>
      <c r="GU96" s="58"/>
      <c r="GV96" s="58"/>
      <c r="GW96" s="58"/>
      <c r="GX96" s="58"/>
      <c r="GY96" s="58"/>
      <c r="GZ96" s="58"/>
      <c r="HA96" s="58"/>
      <c r="HB96" s="58"/>
      <c r="HC96" s="58"/>
      <c r="HD96" s="58"/>
      <c r="HE96" s="58"/>
      <c r="HF96" s="58"/>
      <c r="HG96" s="58"/>
      <c r="HH96" s="58"/>
      <c r="HI96" s="58"/>
      <c r="HJ96" s="58"/>
      <c r="HK96" s="58"/>
      <c r="HL96" s="58"/>
      <c r="HM96" s="58"/>
      <c r="HN96" s="58"/>
      <c r="HO96" s="58"/>
      <c r="HP96" s="58"/>
      <c r="HQ96" s="58"/>
      <c r="HR96" s="58"/>
      <c r="HS96" s="58"/>
      <c r="HT96" s="58"/>
      <c r="HU96" s="58"/>
      <c r="HV96" s="58"/>
      <c r="HW96" s="58"/>
      <c r="HX96" s="58"/>
      <c r="HY96" s="58"/>
      <c r="HZ96" s="58"/>
      <c r="IA96" s="58"/>
      <c r="IB96" s="58"/>
      <c r="IC96" s="58"/>
      <c r="ID96" s="58"/>
      <c r="IE96" s="58"/>
      <c r="IF96" s="58"/>
      <c r="IG96" s="58"/>
      <c r="IH96" s="58"/>
      <c r="II96" s="58"/>
      <c r="IJ96" s="58"/>
      <c r="IK96" s="58"/>
      <c r="IL96" s="58"/>
      <c r="IM96" s="58"/>
      <c r="IN96" s="58"/>
      <c r="IO96" s="58"/>
      <c r="IP96" s="58"/>
      <c r="IQ96" s="58"/>
      <c r="IR96" s="58"/>
      <c r="IS96" s="58"/>
      <c r="IT96" s="58"/>
      <c r="IU96" s="58"/>
      <c r="IV96" s="58"/>
      <c r="IW96" s="58"/>
    </row>
    <row r="97" spans="1:257" ht="15.75" thickBot="1" x14ac:dyDescent="0.3">
      <c r="A97" s="54">
        <f t="shared" si="0"/>
        <v>103</v>
      </c>
      <c r="B97" s="58" t="s">
        <v>5238</v>
      </c>
      <c r="C97" s="4" t="s">
        <v>54</v>
      </c>
      <c r="D97" s="4" t="s">
        <v>24</v>
      </c>
      <c r="E97" s="97" t="s">
        <v>5029</v>
      </c>
      <c r="F97" s="4" t="s">
        <v>130</v>
      </c>
      <c r="G97" s="4" t="s">
        <v>135</v>
      </c>
      <c r="H97" s="98" t="s">
        <v>5239</v>
      </c>
      <c r="I97" s="98">
        <v>4</v>
      </c>
      <c r="J97" s="4" t="s">
        <v>5059</v>
      </c>
      <c r="K97" s="99">
        <f>5/I97</f>
        <v>1.25</v>
      </c>
      <c r="L97" s="98" t="s">
        <v>5240</v>
      </c>
      <c r="M97" s="4" t="s">
        <v>5061</v>
      </c>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c r="GF97" s="58"/>
      <c r="GG97" s="58"/>
      <c r="GH97" s="58"/>
      <c r="GI97" s="58"/>
      <c r="GJ97" s="58"/>
      <c r="GK97" s="58"/>
      <c r="GL97" s="58"/>
      <c r="GM97" s="58"/>
      <c r="GN97" s="58"/>
      <c r="GO97" s="58"/>
      <c r="GP97" s="58"/>
      <c r="GQ97" s="58"/>
      <c r="GR97" s="58"/>
      <c r="GS97" s="58"/>
      <c r="GT97" s="58"/>
      <c r="GU97" s="58"/>
      <c r="GV97" s="58"/>
      <c r="GW97" s="58"/>
      <c r="GX97" s="58"/>
      <c r="GY97" s="58"/>
      <c r="GZ97" s="58"/>
      <c r="HA97" s="58"/>
      <c r="HB97" s="58"/>
      <c r="HC97" s="58"/>
      <c r="HD97" s="58"/>
      <c r="HE97" s="58"/>
      <c r="HF97" s="58"/>
      <c r="HG97" s="58"/>
      <c r="HH97" s="58"/>
      <c r="HI97" s="58"/>
      <c r="HJ97" s="58"/>
      <c r="HK97" s="58"/>
      <c r="HL97" s="58"/>
      <c r="HM97" s="58"/>
      <c r="HN97" s="58"/>
      <c r="HO97" s="58"/>
      <c r="HP97" s="58"/>
      <c r="HQ97" s="58"/>
      <c r="HR97" s="58"/>
      <c r="HS97" s="58"/>
      <c r="HT97" s="58"/>
      <c r="HU97" s="58"/>
      <c r="HV97" s="58"/>
      <c r="HW97" s="58"/>
      <c r="HX97" s="58"/>
      <c r="HY97" s="58"/>
      <c r="HZ97" s="58"/>
      <c r="IA97" s="58"/>
      <c r="IB97" s="58"/>
      <c r="IC97" s="58"/>
      <c r="ID97" s="58"/>
      <c r="IE97" s="58"/>
      <c r="IF97" s="58"/>
      <c r="IG97" s="58"/>
      <c r="IH97" s="58"/>
      <c r="II97" s="58"/>
      <c r="IJ97" s="58"/>
      <c r="IK97" s="58"/>
      <c r="IL97" s="58"/>
      <c r="IM97" s="58"/>
      <c r="IN97" s="58"/>
      <c r="IO97" s="58"/>
      <c r="IP97" s="58"/>
      <c r="IQ97" s="58"/>
      <c r="IR97" s="58"/>
      <c r="IS97" s="58"/>
      <c r="IT97" s="58"/>
      <c r="IU97" s="58"/>
      <c r="IV97" s="58"/>
      <c r="IW97" s="58"/>
    </row>
    <row r="98" spans="1:257" ht="15.75" thickBot="1" x14ac:dyDescent="0.3">
      <c r="A98" s="54">
        <f t="shared" si="0"/>
        <v>104</v>
      </c>
      <c r="B98" s="58" t="s">
        <v>5241</v>
      </c>
      <c r="C98" s="4" t="s">
        <v>54</v>
      </c>
      <c r="D98" s="4" t="s">
        <v>24</v>
      </c>
      <c r="E98" s="97" t="s">
        <v>5029</v>
      </c>
      <c r="F98" s="4" t="s">
        <v>130</v>
      </c>
      <c r="G98" s="4" t="s">
        <v>135</v>
      </c>
      <c r="H98" s="98" t="s">
        <v>5242</v>
      </c>
      <c r="I98" s="98">
        <v>1</v>
      </c>
      <c r="J98" s="4" t="s">
        <v>5059</v>
      </c>
      <c r="K98" s="99">
        <f>1/I98</f>
        <v>1</v>
      </c>
      <c r="L98" s="98" t="s">
        <v>5243</v>
      </c>
      <c r="M98" s="4" t="s">
        <v>5061</v>
      </c>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c r="FS98" s="58"/>
      <c r="FT98" s="58"/>
      <c r="FU98" s="58"/>
      <c r="FV98" s="58"/>
      <c r="FW98" s="58"/>
      <c r="FX98" s="58"/>
      <c r="FY98" s="58"/>
      <c r="FZ98" s="58"/>
      <c r="GA98" s="58"/>
      <c r="GB98" s="58"/>
      <c r="GC98" s="58"/>
      <c r="GD98" s="58"/>
      <c r="GE98" s="58"/>
      <c r="GF98" s="58"/>
      <c r="GG98" s="58"/>
      <c r="GH98" s="58"/>
      <c r="GI98" s="58"/>
      <c r="GJ98" s="58"/>
      <c r="GK98" s="58"/>
      <c r="GL98" s="58"/>
      <c r="GM98" s="58"/>
      <c r="GN98" s="58"/>
      <c r="GO98" s="58"/>
      <c r="GP98" s="58"/>
      <c r="GQ98" s="58"/>
      <c r="GR98" s="58"/>
      <c r="GS98" s="58"/>
      <c r="GT98" s="58"/>
      <c r="GU98" s="58"/>
      <c r="GV98" s="58"/>
      <c r="GW98" s="58"/>
      <c r="GX98" s="58"/>
      <c r="GY98" s="58"/>
      <c r="GZ98" s="58"/>
      <c r="HA98" s="58"/>
      <c r="HB98" s="58"/>
      <c r="HC98" s="58"/>
      <c r="HD98" s="58"/>
      <c r="HE98" s="58"/>
      <c r="HF98" s="58"/>
      <c r="HG98" s="58"/>
      <c r="HH98" s="58"/>
      <c r="HI98" s="58"/>
      <c r="HJ98" s="58"/>
      <c r="HK98" s="58"/>
      <c r="HL98" s="58"/>
      <c r="HM98" s="58"/>
      <c r="HN98" s="58"/>
      <c r="HO98" s="58"/>
      <c r="HP98" s="58"/>
      <c r="HQ98" s="58"/>
      <c r="HR98" s="58"/>
      <c r="HS98" s="58"/>
      <c r="HT98" s="58"/>
      <c r="HU98" s="58"/>
      <c r="HV98" s="58"/>
      <c r="HW98" s="58"/>
      <c r="HX98" s="58"/>
      <c r="HY98" s="58"/>
      <c r="HZ98" s="58"/>
      <c r="IA98" s="58"/>
      <c r="IB98" s="58"/>
      <c r="IC98" s="58"/>
      <c r="ID98" s="58"/>
      <c r="IE98" s="58"/>
      <c r="IF98" s="58"/>
      <c r="IG98" s="58"/>
      <c r="IH98" s="58"/>
      <c r="II98" s="58"/>
      <c r="IJ98" s="58"/>
      <c r="IK98" s="58"/>
      <c r="IL98" s="58"/>
      <c r="IM98" s="58"/>
      <c r="IN98" s="58"/>
      <c r="IO98" s="58"/>
      <c r="IP98" s="58"/>
      <c r="IQ98" s="58"/>
      <c r="IR98" s="58"/>
      <c r="IS98" s="58"/>
      <c r="IT98" s="58"/>
      <c r="IU98" s="58"/>
      <c r="IV98" s="58"/>
      <c r="IW98" s="58"/>
    </row>
    <row r="99" spans="1:257" ht="15.75" thickBot="1" x14ac:dyDescent="0.3">
      <c r="A99" s="54">
        <f t="shared" si="0"/>
        <v>105</v>
      </c>
      <c r="B99" s="58" t="s">
        <v>5244</v>
      </c>
      <c r="C99" s="4" t="s">
        <v>54</v>
      </c>
      <c r="D99" s="4" t="s">
        <v>24</v>
      </c>
      <c r="E99" s="97" t="s">
        <v>5029</v>
      </c>
      <c r="F99" s="4" t="s">
        <v>130</v>
      </c>
      <c r="G99" s="4" t="s">
        <v>135</v>
      </c>
      <c r="H99" s="98" t="s">
        <v>5245</v>
      </c>
      <c r="I99" s="104">
        <v>1</v>
      </c>
      <c r="J99" s="4" t="s">
        <v>5059</v>
      </c>
      <c r="K99" s="99">
        <f>90%/I99</f>
        <v>0.9</v>
      </c>
      <c r="L99" s="98" t="s">
        <v>5246</v>
      </c>
      <c r="M99" s="4" t="s">
        <v>5061</v>
      </c>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58"/>
      <c r="GL99" s="58"/>
      <c r="GM99" s="58"/>
      <c r="GN99" s="58"/>
      <c r="GO99" s="58"/>
      <c r="GP99" s="58"/>
      <c r="GQ99" s="58"/>
      <c r="GR99" s="58"/>
      <c r="GS99" s="58"/>
      <c r="GT99" s="58"/>
      <c r="GU99" s="58"/>
      <c r="GV99" s="58"/>
      <c r="GW99" s="58"/>
      <c r="GX99" s="58"/>
      <c r="GY99" s="58"/>
      <c r="GZ99" s="58"/>
      <c r="HA99" s="58"/>
      <c r="HB99" s="58"/>
      <c r="HC99" s="58"/>
      <c r="HD99" s="58"/>
      <c r="HE99" s="58"/>
      <c r="HF99" s="58"/>
      <c r="HG99" s="58"/>
      <c r="HH99" s="58"/>
      <c r="HI99" s="58"/>
      <c r="HJ99" s="58"/>
      <c r="HK99" s="58"/>
      <c r="HL99" s="58"/>
      <c r="HM99" s="58"/>
      <c r="HN99" s="58"/>
      <c r="HO99" s="58"/>
      <c r="HP99" s="58"/>
      <c r="HQ99" s="58"/>
      <c r="HR99" s="58"/>
      <c r="HS99" s="58"/>
      <c r="HT99" s="58"/>
      <c r="HU99" s="58"/>
      <c r="HV99" s="58"/>
      <c r="HW99" s="58"/>
      <c r="HX99" s="58"/>
      <c r="HY99" s="58"/>
      <c r="HZ99" s="58"/>
      <c r="IA99" s="58"/>
      <c r="IB99" s="58"/>
      <c r="IC99" s="58"/>
      <c r="ID99" s="58"/>
      <c r="IE99" s="58"/>
      <c r="IF99" s="58"/>
      <c r="IG99" s="58"/>
      <c r="IH99" s="58"/>
      <c r="II99" s="58"/>
      <c r="IJ99" s="58"/>
      <c r="IK99" s="58"/>
      <c r="IL99" s="58"/>
      <c r="IM99" s="58"/>
      <c r="IN99" s="58"/>
      <c r="IO99" s="58"/>
      <c r="IP99" s="58"/>
      <c r="IQ99" s="58"/>
      <c r="IR99" s="58"/>
      <c r="IS99" s="58"/>
      <c r="IT99" s="58"/>
      <c r="IU99" s="58"/>
      <c r="IV99" s="58"/>
      <c r="IW99" s="58"/>
    </row>
    <row r="100" spans="1:257" ht="15.75" thickBot="1" x14ac:dyDescent="0.3">
      <c r="A100" s="54">
        <f t="shared" si="0"/>
        <v>106</v>
      </c>
      <c r="B100" s="58" t="s">
        <v>5247</v>
      </c>
      <c r="C100" s="4" t="s">
        <v>54</v>
      </c>
      <c r="D100" s="4" t="s">
        <v>24</v>
      </c>
      <c r="E100" s="97" t="s">
        <v>5032</v>
      </c>
      <c r="F100" s="4" t="s">
        <v>130</v>
      </c>
      <c r="G100" s="4" t="s">
        <v>135</v>
      </c>
      <c r="H100" s="98" t="s">
        <v>5248</v>
      </c>
      <c r="I100" s="98">
        <v>1</v>
      </c>
      <c r="J100" s="4" t="s">
        <v>5059</v>
      </c>
      <c r="K100" s="99">
        <f>1/I100</f>
        <v>1</v>
      </c>
      <c r="L100" s="98" t="s">
        <v>5249</v>
      </c>
      <c r="M100" s="4" t="s">
        <v>5061</v>
      </c>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c r="GR100" s="58"/>
      <c r="GS100" s="58"/>
      <c r="GT100" s="58"/>
      <c r="GU100" s="58"/>
      <c r="GV100" s="58"/>
      <c r="GW100" s="58"/>
      <c r="GX100" s="58"/>
      <c r="GY100" s="58"/>
      <c r="GZ100" s="58"/>
      <c r="HA100" s="58"/>
      <c r="HB100" s="58"/>
      <c r="HC100" s="58"/>
      <c r="HD100" s="58"/>
      <c r="HE100" s="58"/>
      <c r="HF100" s="58"/>
      <c r="HG100" s="58"/>
      <c r="HH100" s="58"/>
      <c r="HI100" s="58"/>
      <c r="HJ100" s="58"/>
      <c r="HK100" s="58"/>
      <c r="HL100" s="58"/>
      <c r="HM100" s="58"/>
      <c r="HN100" s="58"/>
      <c r="HO100" s="58"/>
      <c r="HP100" s="58"/>
      <c r="HQ100" s="58"/>
      <c r="HR100" s="58"/>
      <c r="HS100" s="58"/>
      <c r="HT100" s="58"/>
      <c r="HU100" s="58"/>
      <c r="HV100" s="58"/>
      <c r="HW100" s="58"/>
      <c r="HX100" s="58"/>
      <c r="HY100" s="58"/>
      <c r="HZ100" s="58"/>
      <c r="IA100" s="58"/>
      <c r="IB100" s="58"/>
      <c r="IC100" s="58"/>
      <c r="ID100" s="58"/>
      <c r="IE100" s="58"/>
      <c r="IF100" s="58"/>
      <c r="IG100" s="58"/>
      <c r="IH100" s="58"/>
      <c r="II100" s="58"/>
      <c r="IJ100" s="58"/>
      <c r="IK100" s="58"/>
      <c r="IL100" s="58"/>
      <c r="IM100" s="58"/>
      <c r="IN100" s="58"/>
      <c r="IO100" s="58"/>
      <c r="IP100" s="58"/>
      <c r="IQ100" s="58"/>
      <c r="IR100" s="58"/>
      <c r="IS100" s="58"/>
      <c r="IT100" s="58"/>
      <c r="IU100" s="58"/>
      <c r="IV100" s="58"/>
      <c r="IW100" s="58"/>
    </row>
    <row r="101" spans="1:257" ht="15.75" thickBot="1" x14ac:dyDescent="0.3">
      <c r="A101" s="54">
        <f t="shared" si="0"/>
        <v>107</v>
      </c>
      <c r="B101" s="58" t="s">
        <v>5250</v>
      </c>
      <c r="C101" s="4" t="s">
        <v>54</v>
      </c>
      <c r="D101" s="4" t="s">
        <v>24</v>
      </c>
      <c r="E101" s="97" t="s">
        <v>5032</v>
      </c>
      <c r="F101" s="4" t="s">
        <v>130</v>
      </c>
      <c r="G101" s="4" t="s">
        <v>135</v>
      </c>
      <c r="H101" s="98" t="s">
        <v>5251</v>
      </c>
      <c r="I101" s="104">
        <v>0.7</v>
      </c>
      <c r="J101" s="4" t="s">
        <v>5059</v>
      </c>
      <c r="K101" s="99">
        <f>0%/I101</f>
        <v>0</v>
      </c>
      <c r="L101" s="98" t="s">
        <v>5252</v>
      </c>
      <c r="M101" s="4" t="s">
        <v>5061</v>
      </c>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c r="FS101" s="58"/>
      <c r="FT101" s="58"/>
      <c r="FU101" s="58"/>
      <c r="FV101" s="58"/>
      <c r="FW101" s="58"/>
      <c r="FX101" s="58"/>
      <c r="FY101" s="58"/>
      <c r="FZ101" s="58"/>
      <c r="GA101" s="58"/>
      <c r="GB101" s="58"/>
      <c r="GC101" s="58"/>
      <c r="GD101" s="58"/>
      <c r="GE101" s="58"/>
      <c r="GF101" s="58"/>
      <c r="GG101" s="58"/>
      <c r="GH101" s="58"/>
      <c r="GI101" s="58"/>
      <c r="GJ101" s="58"/>
      <c r="GK101" s="58"/>
      <c r="GL101" s="58"/>
      <c r="GM101" s="58"/>
      <c r="GN101" s="58"/>
      <c r="GO101" s="58"/>
      <c r="GP101" s="58"/>
      <c r="GQ101" s="58"/>
      <c r="GR101" s="58"/>
      <c r="GS101" s="58"/>
      <c r="GT101" s="58"/>
      <c r="GU101" s="58"/>
      <c r="GV101" s="58"/>
      <c r="GW101" s="58"/>
      <c r="GX101" s="58"/>
      <c r="GY101" s="58"/>
      <c r="GZ101" s="58"/>
      <c r="HA101" s="58"/>
      <c r="HB101" s="58"/>
      <c r="HC101" s="58"/>
      <c r="HD101" s="58"/>
      <c r="HE101" s="58"/>
      <c r="HF101" s="58"/>
      <c r="HG101" s="58"/>
      <c r="HH101" s="58"/>
      <c r="HI101" s="58"/>
      <c r="HJ101" s="58"/>
      <c r="HK101" s="58"/>
      <c r="HL101" s="58"/>
      <c r="HM101" s="58"/>
      <c r="HN101" s="58"/>
      <c r="HO101" s="58"/>
      <c r="HP101" s="58"/>
      <c r="HQ101" s="58"/>
      <c r="HR101" s="58"/>
      <c r="HS101" s="58"/>
      <c r="HT101" s="58"/>
      <c r="HU101" s="58"/>
      <c r="HV101" s="58"/>
      <c r="HW101" s="58"/>
      <c r="HX101" s="58"/>
      <c r="HY101" s="58"/>
      <c r="HZ101" s="58"/>
      <c r="IA101" s="58"/>
      <c r="IB101" s="58"/>
      <c r="IC101" s="58"/>
      <c r="ID101" s="58"/>
      <c r="IE101" s="58"/>
      <c r="IF101" s="58"/>
      <c r="IG101" s="58"/>
      <c r="IH101" s="58"/>
      <c r="II101" s="58"/>
      <c r="IJ101" s="58"/>
      <c r="IK101" s="58"/>
      <c r="IL101" s="58"/>
      <c r="IM101" s="58"/>
      <c r="IN101" s="58"/>
      <c r="IO101" s="58"/>
      <c r="IP101" s="58"/>
      <c r="IQ101" s="58"/>
      <c r="IR101" s="58"/>
      <c r="IS101" s="58"/>
      <c r="IT101" s="58"/>
      <c r="IU101" s="58"/>
      <c r="IV101" s="58"/>
      <c r="IW101" s="58"/>
    </row>
    <row r="102" spans="1:257" ht="15.75" thickBot="1" x14ac:dyDescent="0.3">
      <c r="A102" s="54">
        <f t="shared" si="0"/>
        <v>108</v>
      </c>
      <c r="B102" s="58" t="s">
        <v>5253</v>
      </c>
      <c r="C102" s="4" t="s">
        <v>54</v>
      </c>
      <c r="D102" s="4" t="s">
        <v>24</v>
      </c>
      <c r="E102" s="97" t="s">
        <v>5032</v>
      </c>
      <c r="F102" s="4" t="s">
        <v>130</v>
      </c>
      <c r="G102" s="4" t="s">
        <v>135</v>
      </c>
      <c r="H102" s="98" t="s">
        <v>5254</v>
      </c>
      <c r="I102" s="98">
        <v>1</v>
      </c>
      <c r="J102" s="4" t="s">
        <v>5059</v>
      </c>
      <c r="K102" s="99">
        <f>1/I102</f>
        <v>1</v>
      </c>
      <c r="L102" s="98" t="s">
        <v>5255</v>
      </c>
      <c r="M102" s="4" t="s">
        <v>5061</v>
      </c>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c r="GS102" s="58"/>
      <c r="GT102" s="58"/>
      <c r="GU102" s="58"/>
      <c r="GV102" s="58"/>
      <c r="GW102" s="58"/>
      <c r="GX102" s="58"/>
      <c r="GY102" s="58"/>
      <c r="GZ102" s="58"/>
      <c r="HA102" s="58"/>
      <c r="HB102" s="58"/>
      <c r="HC102" s="58"/>
      <c r="HD102" s="58"/>
      <c r="HE102" s="58"/>
      <c r="HF102" s="58"/>
      <c r="HG102" s="58"/>
      <c r="HH102" s="58"/>
      <c r="HI102" s="58"/>
      <c r="HJ102" s="58"/>
      <c r="HK102" s="58"/>
      <c r="HL102" s="58"/>
      <c r="HM102" s="58"/>
      <c r="HN102" s="58"/>
      <c r="HO102" s="58"/>
      <c r="HP102" s="58"/>
      <c r="HQ102" s="58"/>
      <c r="HR102" s="58"/>
      <c r="HS102" s="58"/>
      <c r="HT102" s="58"/>
      <c r="HU102" s="58"/>
      <c r="HV102" s="58"/>
      <c r="HW102" s="58"/>
      <c r="HX102" s="58"/>
      <c r="HY102" s="58"/>
      <c r="HZ102" s="58"/>
      <c r="IA102" s="58"/>
      <c r="IB102" s="58"/>
      <c r="IC102" s="58"/>
      <c r="ID102" s="58"/>
      <c r="IE102" s="58"/>
      <c r="IF102" s="58"/>
      <c r="IG102" s="58"/>
      <c r="IH102" s="58"/>
      <c r="II102" s="58"/>
      <c r="IJ102" s="58"/>
      <c r="IK102" s="58"/>
      <c r="IL102" s="58"/>
      <c r="IM102" s="58"/>
      <c r="IN102" s="58"/>
      <c r="IO102" s="58"/>
      <c r="IP102" s="58"/>
      <c r="IQ102" s="58"/>
      <c r="IR102" s="58"/>
      <c r="IS102" s="58"/>
      <c r="IT102" s="58"/>
      <c r="IU102" s="58"/>
      <c r="IV102" s="58"/>
      <c r="IW102" s="58"/>
    </row>
    <row r="103" spans="1:257" ht="15.75" thickBot="1" x14ac:dyDescent="0.3">
      <c r="A103" s="54">
        <f t="shared" si="0"/>
        <v>109</v>
      </c>
      <c r="B103" s="58" t="s">
        <v>5256</v>
      </c>
      <c r="C103" s="4" t="s">
        <v>54</v>
      </c>
      <c r="D103" s="4" t="s">
        <v>24</v>
      </c>
      <c r="E103" s="97" t="s">
        <v>5032</v>
      </c>
      <c r="F103" s="4" t="s">
        <v>130</v>
      </c>
      <c r="G103" s="4" t="s">
        <v>135</v>
      </c>
      <c r="H103" s="98" t="s">
        <v>5257</v>
      </c>
      <c r="I103" s="98">
        <v>1</v>
      </c>
      <c r="J103" s="4" t="s">
        <v>5059</v>
      </c>
      <c r="K103" s="99">
        <f>1/I103</f>
        <v>1</v>
      </c>
      <c r="L103" s="98" t="s">
        <v>5258</v>
      </c>
      <c r="M103" s="4" t="s">
        <v>5061</v>
      </c>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58"/>
      <c r="GL103" s="58"/>
      <c r="GM103" s="58"/>
      <c r="GN103" s="58"/>
      <c r="GO103" s="58"/>
      <c r="GP103" s="58"/>
      <c r="GQ103" s="58"/>
      <c r="GR103" s="58"/>
      <c r="GS103" s="58"/>
      <c r="GT103" s="58"/>
      <c r="GU103" s="58"/>
      <c r="GV103" s="58"/>
      <c r="GW103" s="58"/>
      <c r="GX103" s="58"/>
      <c r="GY103" s="58"/>
      <c r="GZ103" s="58"/>
      <c r="HA103" s="58"/>
      <c r="HB103" s="58"/>
      <c r="HC103" s="58"/>
      <c r="HD103" s="58"/>
      <c r="HE103" s="58"/>
      <c r="HF103" s="58"/>
      <c r="HG103" s="58"/>
      <c r="HH103" s="58"/>
      <c r="HI103" s="58"/>
      <c r="HJ103" s="58"/>
      <c r="HK103" s="58"/>
      <c r="HL103" s="58"/>
      <c r="HM103" s="58"/>
      <c r="HN103" s="58"/>
      <c r="HO103" s="58"/>
      <c r="HP103" s="58"/>
      <c r="HQ103" s="58"/>
      <c r="HR103" s="58"/>
      <c r="HS103" s="58"/>
      <c r="HT103" s="58"/>
      <c r="HU103" s="58"/>
      <c r="HV103" s="58"/>
      <c r="HW103" s="58"/>
      <c r="HX103" s="58"/>
      <c r="HY103" s="58"/>
      <c r="HZ103" s="58"/>
      <c r="IA103" s="58"/>
      <c r="IB103" s="58"/>
      <c r="IC103" s="58"/>
      <c r="ID103" s="58"/>
      <c r="IE103" s="58"/>
      <c r="IF103" s="58"/>
      <c r="IG103" s="58"/>
      <c r="IH103" s="58"/>
      <c r="II103" s="58"/>
      <c r="IJ103" s="58"/>
      <c r="IK103" s="58"/>
      <c r="IL103" s="58"/>
      <c r="IM103" s="58"/>
      <c r="IN103" s="58"/>
      <c r="IO103" s="58"/>
      <c r="IP103" s="58"/>
      <c r="IQ103" s="58"/>
      <c r="IR103" s="58"/>
      <c r="IS103" s="58"/>
      <c r="IT103" s="58"/>
      <c r="IU103" s="58"/>
      <c r="IV103" s="58"/>
      <c r="IW103" s="58"/>
    </row>
    <row r="104" spans="1:257" ht="15.75" thickBot="1" x14ac:dyDescent="0.3">
      <c r="A104" s="54">
        <f t="shared" si="0"/>
        <v>110</v>
      </c>
      <c r="B104" s="58" t="s">
        <v>5259</v>
      </c>
      <c r="C104" s="4" t="s">
        <v>54</v>
      </c>
      <c r="D104" s="4" t="s">
        <v>24</v>
      </c>
      <c r="E104" s="97" t="s">
        <v>5032</v>
      </c>
      <c r="F104" s="4" t="s">
        <v>130</v>
      </c>
      <c r="G104" s="4" t="s">
        <v>135</v>
      </c>
      <c r="H104" s="98" t="s">
        <v>5260</v>
      </c>
      <c r="I104" s="98">
        <v>2</v>
      </c>
      <c r="J104" s="4" t="s">
        <v>5059</v>
      </c>
      <c r="K104" s="99">
        <f>2/I104</f>
        <v>1</v>
      </c>
      <c r="L104" s="98" t="s">
        <v>5261</v>
      </c>
      <c r="M104" s="4" t="s">
        <v>5061</v>
      </c>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c r="FS104" s="58"/>
      <c r="FT104" s="58"/>
      <c r="FU104" s="58"/>
      <c r="FV104" s="58"/>
      <c r="FW104" s="58"/>
      <c r="FX104" s="58"/>
      <c r="FY104" s="58"/>
      <c r="FZ104" s="58"/>
      <c r="GA104" s="58"/>
      <c r="GB104" s="58"/>
      <c r="GC104" s="58"/>
      <c r="GD104" s="58"/>
      <c r="GE104" s="58"/>
      <c r="GF104" s="58"/>
      <c r="GG104" s="58"/>
      <c r="GH104" s="58"/>
      <c r="GI104" s="58"/>
      <c r="GJ104" s="58"/>
      <c r="GK104" s="58"/>
      <c r="GL104" s="58"/>
      <c r="GM104" s="58"/>
      <c r="GN104" s="58"/>
      <c r="GO104" s="58"/>
      <c r="GP104" s="58"/>
      <c r="GQ104" s="58"/>
      <c r="GR104" s="58"/>
      <c r="GS104" s="58"/>
      <c r="GT104" s="58"/>
      <c r="GU104" s="58"/>
      <c r="GV104" s="58"/>
      <c r="GW104" s="58"/>
      <c r="GX104" s="58"/>
      <c r="GY104" s="58"/>
      <c r="GZ104" s="58"/>
      <c r="HA104" s="58"/>
      <c r="HB104" s="58"/>
      <c r="HC104" s="58"/>
      <c r="HD104" s="58"/>
      <c r="HE104" s="58"/>
      <c r="HF104" s="58"/>
      <c r="HG104" s="58"/>
      <c r="HH104" s="58"/>
      <c r="HI104" s="58"/>
      <c r="HJ104" s="58"/>
      <c r="HK104" s="58"/>
      <c r="HL104" s="58"/>
      <c r="HM104" s="58"/>
      <c r="HN104" s="58"/>
      <c r="HO104" s="58"/>
      <c r="HP104" s="58"/>
      <c r="HQ104" s="58"/>
      <c r="HR104" s="58"/>
      <c r="HS104" s="58"/>
      <c r="HT104" s="58"/>
      <c r="HU104" s="58"/>
      <c r="HV104" s="58"/>
      <c r="HW104" s="58"/>
      <c r="HX104" s="58"/>
      <c r="HY104" s="58"/>
      <c r="HZ104" s="58"/>
      <c r="IA104" s="58"/>
      <c r="IB104" s="58"/>
      <c r="IC104" s="58"/>
      <c r="ID104" s="58"/>
      <c r="IE104" s="58"/>
      <c r="IF104" s="58"/>
      <c r="IG104" s="58"/>
      <c r="IH104" s="58"/>
      <c r="II104" s="58"/>
      <c r="IJ104" s="58"/>
      <c r="IK104" s="58"/>
      <c r="IL104" s="58"/>
      <c r="IM104" s="58"/>
      <c r="IN104" s="58"/>
      <c r="IO104" s="58"/>
      <c r="IP104" s="58"/>
      <c r="IQ104" s="58"/>
      <c r="IR104" s="58"/>
      <c r="IS104" s="58"/>
      <c r="IT104" s="58"/>
      <c r="IU104" s="58"/>
      <c r="IV104" s="58"/>
      <c r="IW104" s="58"/>
    </row>
    <row r="105" spans="1:257" ht="15.75" thickBot="1" x14ac:dyDescent="0.3">
      <c r="A105" s="54">
        <f t="shared" si="0"/>
        <v>111</v>
      </c>
      <c r="B105" s="58" t="s">
        <v>5262</v>
      </c>
      <c r="C105" s="4" t="s">
        <v>54</v>
      </c>
      <c r="D105" s="4" t="s">
        <v>24</v>
      </c>
      <c r="E105" s="97" t="s">
        <v>5032</v>
      </c>
      <c r="F105" s="4" t="s">
        <v>130</v>
      </c>
      <c r="G105" s="4" t="s">
        <v>135</v>
      </c>
      <c r="H105" s="98" t="s">
        <v>5263</v>
      </c>
      <c r="I105" s="98">
        <v>4</v>
      </c>
      <c r="J105" s="4" t="s">
        <v>5059</v>
      </c>
      <c r="K105" s="99">
        <f>4/I105</f>
        <v>1</v>
      </c>
      <c r="L105" s="98" t="s">
        <v>5264</v>
      </c>
      <c r="M105" s="4" t="s">
        <v>5061</v>
      </c>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c r="FI105" s="58"/>
      <c r="FJ105" s="58"/>
      <c r="FK105" s="58"/>
      <c r="FL105" s="58"/>
      <c r="FM105" s="58"/>
      <c r="FN105" s="58"/>
      <c r="FO105" s="58"/>
      <c r="FP105" s="58"/>
      <c r="FQ105" s="58"/>
      <c r="FR105" s="58"/>
      <c r="FS105" s="58"/>
      <c r="FT105" s="58"/>
      <c r="FU105" s="58"/>
      <c r="FV105" s="58"/>
      <c r="FW105" s="58"/>
      <c r="FX105" s="58"/>
      <c r="FY105" s="58"/>
      <c r="FZ105" s="58"/>
      <c r="GA105" s="58"/>
      <c r="GB105" s="58"/>
      <c r="GC105" s="58"/>
      <c r="GD105" s="58"/>
      <c r="GE105" s="58"/>
      <c r="GF105" s="58"/>
      <c r="GG105" s="58"/>
      <c r="GH105" s="58"/>
      <c r="GI105" s="58"/>
      <c r="GJ105" s="58"/>
      <c r="GK105" s="58"/>
      <c r="GL105" s="58"/>
      <c r="GM105" s="58"/>
      <c r="GN105" s="58"/>
      <c r="GO105" s="58"/>
      <c r="GP105" s="58"/>
      <c r="GQ105" s="58"/>
      <c r="GR105" s="58"/>
      <c r="GS105" s="58"/>
      <c r="GT105" s="58"/>
      <c r="GU105" s="58"/>
      <c r="GV105" s="58"/>
      <c r="GW105" s="58"/>
      <c r="GX105" s="58"/>
      <c r="GY105" s="58"/>
      <c r="GZ105" s="58"/>
      <c r="HA105" s="58"/>
      <c r="HB105" s="58"/>
      <c r="HC105" s="58"/>
      <c r="HD105" s="58"/>
      <c r="HE105" s="58"/>
      <c r="HF105" s="58"/>
      <c r="HG105" s="58"/>
      <c r="HH105" s="58"/>
      <c r="HI105" s="58"/>
      <c r="HJ105" s="58"/>
      <c r="HK105" s="58"/>
      <c r="HL105" s="58"/>
      <c r="HM105" s="58"/>
      <c r="HN105" s="58"/>
      <c r="HO105" s="58"/>
      <c r="HP105" s="58"/>
      <c r="HQ105" s="58"/>
      <c r="HR105" s="58"/>
      <c r="HS105" s="58"/>
      <c r="HT105" s="58"/>
      <c r="HU105" s="58"/>
      <c r="HV105" s="58"/>
      <c r="HW105" s="58"/>
      <c r="HX105" s="58"/>
      <c r="HY105" s="58"/>
      <c r="HZ105" s="58"/>
      <c r="IA105" s="58"/>
      <c r="IB105" s="58"/>
      <c r="IC105" s="58"/>
      <c r="ID105" s="58"/>
      <c r="IE105" s="58"/>
      <c r="IF105" s="58"/>
      <c r="IG105" s="58"/>
      <c r="IH105" s="58"/>
      <c r="II105" s="58"/>
      <c r="IJ105" s="58"/>
      <c r="IK105" s="58"/>
      <c r="IL105" s="58"/>
      <c r="IM105" s="58"/>
      <c r="IN105" s="58"/>
      <c r="IO105" s="58"/>
      <c r="IP105" s="58"/>
      <c r="IQ105" s="58"/>
      <c r="IR105" s="58"/>
      <c r="IS105" s="58"/>
      <c r="IT105" s="58"/>
      <c r="IU105" s="58"/>
      <c r="IV105" s="58"/>
      <c r="IW105" s="58"/>
    </row>
    <row r="106" spans="1:257" ht="15.75" thickBot="1" x14ac:dyDescent="0.3">
      <c r="A106" s="54">
        <f t="shared" si="0"/>
        <v>112</v>
      </c>
      <c r="B106" s="58" t="s">
        <v>5265</v>
      </c>
      <c r="C106" s="4" t="s">
        <v>54</v>
      </c>
      <c r="D106" s="4" t="s">
        <v>24</v>
      </c>
      <c r="E106" s="97" t="s">
        <v>5266</v>
      </c>
      <c r="F106" s="4" t="s">
        <v>130</v>
      </c>
      <c r="G106" s="4" t="s">
        <v>135</v>
      </c>
      <c r="H106" s="98" t="s">
        <v>5267</v>
      </c>
      <c r="I106" s="98">
        <v>1</v>
      </c>
      <c r="J106" s="4" t="s">
        <v>5059</v>
      </c>
      <c r="K106" s="99">
        <f>1/I106</f>
        <v>1</v>
      </c>
      <c r="L106" s="98" t="s">
        <v>5268</v>
      </c>
      <c r="M106" s="4" t="s">
        <v>5061</v>
      </c>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c r="GU106" s="58"/>
      <c r="GV106" s="58"/>
      <c r="GW106" s="58"/>
      <c r="GX106" s="58"/>
      <c r="GY106" s="58"/>
      <c r="GZ106" s="58"/>
      <c r="HA106" s="58"/>
      <c r="HB106" s="58"/>
      <c r="HC106" s="58"/>
      <c r="HD106" s="58"/>
      <c r="HE106" s="58"/>
      <c r="HF106" s="58"/>
      <c r="HG106" s="58"/>
      <c r="HH106" s="58"/>
      <c r="HI106" s="58"/>
      <c r="HJ106" s="58"/>
      <c r="HK106" s="58"/>
      <c r="HL106" s="58"/>
      <c r="HM106" s="58"/>
      <c r="HN106" s="58"/>
      <c r="HO106" s="58"/>
      <c r="HP106" s="58"/>
      <c r="HQ106" s="58"/>
      <c r="HR106" s="58"/>
      <c r="HS106" s="58"/>
      <c r="HT106" s="58"/>
      <c r="HU106" s="58"/>
      <c r="HV106" s="58"/>
      <c r="HW106" s="58"/>
      <c r="HX106" s="58"/>
      <c r="HY106" s="58"/>
      <c r="HZ106" s="58"/>
      <c r="IA106" s="58"/>
      <c r="IB106" s="58"/>
      <c r="IC106" s="58"/>
      <c r="ID106" s="58"/>
      <c r="IE106" s="58"/>
      <c r="IF106" s="58"/>
      <c r="IG106" s="58"/>
      <c r="IH106" s="58"/>
      <c r="II106" s="58"/>
      <c r="IJ106" s="58"/>
      <c r="IK106" s="58"/>
      <c r="IL106" s="58"/>
      <c r="IM106" s="58"/>
      <c r="IN106" s="58"/>
      <c r="IO106" s="58"/>
      <c r="IP106" s="58"/>
      <c r="IQ106" s="58"/>
      <c r="IR106" s="58"/>
      <c r="IS106" s="58"/>
      <c r="IT106" s="58"/>
      <c r="IU106" s="58"/>
      <c r="IV106" s="58"/>
      <c r="IW106" s="58"/>
    </row>
    <row r="107" spans="1:257" ht="15.75" thickBot="1" x14ac:dyDescent="0.3">
      <c r="A107" s="54">
        <f t="shared" si="0"/>
        <v>113</v>
      </c>
      <c r="B107" s="58" t="s">
        <v>5269</v>
      </c>
      <c r="C107" s="4" t="s">
        <v>54</v>
      </c>
      <c r="D107" s="4" t="s">
        <v>24</v>
      </c>
      <c r="E107" s="97" t="s">
        <v>5266</v>
      </c>
      <c r="F107" s="4" t="s">
        <v>130</v>
      </c>
      <c r="G107" s="4" t="s">
        <v>135</v>
      </c>
      <c r="H107" s="98" t="s">
        <v>5270</v>
      </c>
      <c r="I107" s="98">
        <v>1</v>
      </c>
      <c r="J107" s="4" t="s">
        <v>5059</v>
      </c>
      <c r="K107" s="99">
        <f>0/I107</f>
        <v>0</v>
      </c>
      <c r="L107" s="98" t="s">
        <v>5271</v>
      </c>
      <c r="M107" s="4" t="s">
        <v>5061</v>
      </c>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c r="GU107" s="58"/>
      <c r="GV107" s="58"/>
      <c r="GW107" s="58"/>
      <c r="GX107" s="58"/>
      <c r="GY107" s="58"/>
      <c r="GZ107" s="58"/>
      <c r="HA107" s="58"/>
      <c r="HB107" s="58"/>
      <c r="HC107" s="58"/>
      <c r="HD107" s="58"/>
      <c r="HE107" s="58"/>
      <c r="HF107" s="58"/>
      <c r="HG107" s="58"/>
      <c r="HH107" s="58"/>
      <c r="HI107" s="58"/>
      <c r="HJ107" s="58"/>
      <c r="HK107" s="58"/>
      <c r="HL107" s="58"/>
      <c r="HM107" s="58"/>
      <c r="HN107" s="58"/>
      <c r="HO107" s="58"/>
      <c r="HP107" s="58"/>
      <c r="HQ107" s="58"/>
      <c r="HR107" s="58"/>
      <c r="HS107" s="58"/>
      <c r="HT107" s="58"/>
      <c r="HU107" s="58"/>
      <c r="HV107" s="58"/>
      <c r="HW107" s="58"/>
      <c r="HX107" s="58"/>
      <c r="HY107" s="58"/>
      <c r="HZ107" s="58"/>
      <c r="IA107" s="58"/>
      <c r="IB107" s="58"/>
      <c r="IC107" s="58"/>
      <c r="ID107" s="58"/>
      <c r="IE107" s="58"/>
      <c r="IF107" s="58"/>
      <c r="IG107" s="58"/>
      <c r="IH107" s="58"/>
      <c r="II107" s="58"/>
      <c r="IJ107" s="58"/>
      <c r="IK107" s="58"/>
      <c r="IL107" s="58"/>
      <c r="IM107" s="58"/>
      <c r="IN107" s="58"/>
      <c r="IO107" s="58"/>
      <c r="IP107" s="58"/>
      <c r="IQ107" s="58"/>
      <c r="IR107" s="58"/>
      <c r="IS107" s="58"/>
      <c r="IT107" s="58"/>
      <c r="IU107" s="58"/>
      <c r="IV107" s="58"/>
      <c r="IW107" s="58"/>
    </row>
    <row r="108" spans="1:257" ht="15.75" thickBot="1" x14ac:dyDescent="0.3">
      <c r="A108" s="54">
        <f t="shared" si="0"/>
        <v>114</v>
      </c>
      <c r="B108" s="58" t="s">
        <v>5272</v>
      </c>
      <c r="C108" s="4" t="s">
        <v>54</v>
      </c>
      <c r="D108" s="4" t="s">
        <v>24</v>
      </c>
      <c r="E108" s="97" t="s">
        <v>5266</v>
      </c>
      <c r="F108" s="4" t="s">
        <v>130</v>
      </c>
      <c r="G108" s="4" t="s">
        <v>135</v>
      </c>
      <c r="H108" s="98" t="s">
        <v>5273</v>
      </c>
      <c r="I108" s="98">
        <v>1</v>
      </c>
      <c r="J108" s="4" t="s">
        <v>5059</v>
      </c>
      <c r="K108" s="99">
        <f>1/I108</f>
        <v>1</v>
      </c>
      <c r="L108" s="98" t="s">
        <v>5274</v>
      </c>
      <c r="M108" s="4" t="s">
        <v>5061</v>
      </c>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c r="GS108" s="58"/>
      <c r="GT108" s="58"/>
      <c r="GU108" s="58"/>
      <c r="GV108" s="58"/>
      <c r="GW108" s="58"/>
      <c r="GX108" s="58"/>
      <c r="GY108" s="58"/>
      <c r="GZ108" s="58"/>
      <c r="HA108" s="58"/>
      <c r="HB108" s="58"/>
      <c r="HC108" s="58"/>
      <c r="HD108" s="58"/>
      <c r="HE108" s="58"/>
      <c r="HF108" s="58"/>
      <c r="HG108" s="58"/>
      <c r="HH108" s="58"/>
      <c r="HI108" s="58"/>
      <c r="HJ108" s="58"/>
      <c r="HK108" s="58"/>
      <c r="HL108" s="58"/>
      <c r="HM108" s="58"/>
      <c r="HN108" s="58"/>
      <c r="HO108" s="58"/>
      <c r="HP108" s="58"/>
      <c r="HQ108" s="58"/>
      <c r="HR108" s="58"/>
      <c r="HS108" s="58"/>
      <c r="HT108" s="58"/>
      <c r="HU108" s="58"/>
      <c r="HV108" s="58"/>
      <c r="HW108" s="58"/>
      <c r="HX108" s="58"/>
      <c r="HY108" s="58"/>
      <c r="HZ108" s="58"/>
      <c r="IA108" s="58"/>
      <c r="IB108" s="58"/>
      <c r="IC108" s="58"/>
      <c r="ID108" s="58"/>
      <c r="IE108" s="58"/>
      <c r="IF108" s="58"/>
      <c r="IG108" s="58"/>
      <c r="IH108" s="58"/>
      <c r="II108" s="58"/>
      <c r="IJ108" s="58"/>
      <c r="IK108" s="58"/>
      <c r="IL108" s="58"/>
      <c r="IM108" s="58"/>
      <c r="IN108" s="58"/>
      <c r="IO108" s="58"/>
      <c r="IP108" s="58"/>
      <c r="IQ108" s="58"/>
      <c r="IR108" s="58"/>
      <c r="IS108" s="58"/>
      <c r="IT108" s="58"/>
      <c r="IU108" s="58"/>
      <c r="IV108" s="58"/>
      <c r="IW108" s="58"/>
    </row>
    <row r="109" spans="1:257" ht="15.75" thickBot="1" x14ac:dyDescent="0.3">
      <c r="A109" s="54">
        <f t="shared" si="0"/>
        <v>115</v>
      </c>
      <c r="B109" s="58" t="s">
        <v>5275</v>
      </c>
      <c r="C109" s="4" t="s">
        <v>54</v>
      </c>
      <c r="D109" s="4" t="s">
        <v>24</v>
      </c>
      <c r="E109" s="97" t="s">
        <v>5266</v>
      </c>
      <c r="F109" s="4" t="s">
        <v>130</v>
      </c>
      <c r="G109" s="4" t="s">
        <v>135</v>
      </c>
      <c r="H109" s="98" t="s">
        <v>5276</v>
      </c>
      <c r="I109" s="98">
        <v>1</v>
      </c>
      <c r="J109" s="4" t="s">
        <v>5059</v>
      </c>
      <c r="K109" s="99">
        <f>1/I109</f>
        <v>1</v>
      </c>
      <c r="L109" s="98" t="s">
        <v>5277</v>
      </c>
      <c r="M109" s="4" t="s">
        <v>5061</v>
      </c>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c r="FS109" s="58"/>
      <c r="FT109" s="58"/>
      <c r="FU109" s="58"/>
      <c r="FV109" s="58"/>
      <c r="FW109" s="58"/>
      <c r="FX109" s="58"/>
      <c r="FY109" s="58"/>
      <c r="FZ109" s="58"/>
      <c r="GA109" s="58"/>
      <c r="GB109" s="58"/>
      <c r="GC109" s="58"/>
      <c r="GD109" s="58"/>
      <c r="GE109" s="58"/>
      <c r="GF109" s="58"/>
      <c r="GG109" s="58"/>
      <c r="GH109" s="58"/>
      <c r="GI109" s="58"/>
      <c r="GJ109" s="58"/>
      <c r="GK109" s="58"/>
      <c r="GL109" s="58"/>
      <c r="GM109" s="58"/>
      <c r="GN109" s="58"/>
      <c r="GO109" s="58"/>
      <c r="GP109" s="58"/>
      <c r="GQ109" s="58"/>
      <c r="GR109" s="58"/>
      <c r="GS109" s="58"/>
      <c r="GT109" s="58"/>
      <c r="GU109" s="58"/>
      <c r="GV109" s="58"/>
      <c r="GW109" s="58"/>
      <c r="GX109" s="58"/>
      <c r="GY109" s="58"/>
      <c r="GZ109" s="58"/>
      <c r="HA109" s="58"/>
      <c r="HB109" s="58"/>
      <c r="HC109" s="58"/>
      <c r="HD109" s="58"/>
      <c r="HE109" s="58"/>
      <c r="HF109" s="58"/>
      <c r="HG109" s="58"/>
      <c r="HH109" s="58"/>
      <c r="HI109" s="58"/>
      <c r="HJ109" s="58"/>
      <c r="HK109" s="58"/>
      <c r="HL109" s="58"/>
      <c r="HM109" s="58"/>
      <c r="HN109" s="58"/>
      <c r="HO109" s="58"/>
      <c r="HP109" s="58"/>
      <c r="HQ109" s="58"/>
      <c r="HR109" s="58"/>
      <c r="HS109" s="58"/>
      <c r="HT109" s="58"/>
      <c r="HU109" s="58"/>
      <c r="HV109" s="58"/>
      <c r="HW109" s="58"/>
      <c r="HX109" s="58"/>
      <c r="HY109" s="58"/>
      <c r="HZ109" s="58"/>
      <c r="IA109" s="58"/>
      <c r="IB109" s="58"/>
      <c r="IC109" s="58"/>
      <c r="ID109" s="58"/>
      <c r="IE109" s="58"/>
      <c r="IF109" s="58"/>
      <c r="IG109" s="58"/>
      <c r="IH109" s="58"/>
      <c r="II109" s="58"/>
      <c r="IJ109" s="58"/>
      <c r="IK109" s="58"/>
      <c r="IL109" s="58"/>
      <c r="IM109" s="58"/>
      <c r="IN109" s="58"/>
      <c r="IO109" s="58"/>
      <c r="IP109" s="58"/>
      <c r="IQ109" s="58"/>
      <c r="IR109" s="58"/>
      <c r="IS109" s="58"/>
      <c r="IT109" s="58"/>
      <c r="IU109" s="58"/>
      <c r="IV109" s="58"/>
      <c r="IW109" s="58"/>
    </row>
    <row r="110" spans="1:257" ht="15.75" thickBot="1" x14ac:dyDescent="0.3">
      <c r="A110" s="54">
        <f>A60+1</f>
        <v>85</v>
      </c>
      <c r="B110" s="58" t="s">
        <v>4825</v>
      </c>
      <c r="C110" s="4" t="s">
        <v>54</v>
      </c>
      <c r="D110" s="4" t="s">
        <v>24</v>
      </c>
      <c r="E110" s="4" t="s">
        <v>5034</v>
      </c>
      <c r="F110" s="4" t="s">
        <v>130</v>
      </c>
      <c r="G110" s="4" t="s">
        <v>135</v>
      </c>
      <c r="H110" s="98" t="s">
        <v>5278</v>
      </c>
      <c r="I110" s="98">
        <v>1</v>
      </c>
      <c r="J110" s="4" t="s">
        <v>5059</v>
      </c>
      <c r="K110" s="99">
        <f>1/I110</f>
        <v>1</v>
      </c>
      <c r="L110" s="98" t="s">
        <v>5279</v>
      </c>
      <c r="M110" s="4" t="s">
        <v>5061</v>
      </c>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58"/>
      <c r="FF110" s="58"/>
      <c r="FG110" s="58"/>
      <c r="FH110" s="58"/>
      <c r="FI110" s="58"/>
      <c r="FJ110" s="58"/>
      <c r="FK110" s="58"/>
      <c r="FL110" s="58"/>
      <c r="FM110" s="58"/>
      <c r="FN110" s="58"/>
      <c r="FO110" s="58"/>
      <c r="FP110" s="58"/>
      <c r="FQ110" s="58"/>
      <c r="FR110" s="58"/>
      <c r="FS110" s="58"/>
      <c r="FT110" s="58"/>
      <c r="FU110" s="58"/>
      <c r="FV110" s="58"/>
      <c r="FW110" s="58"/>
      <c r="FX110" s="58"/>
      <c r="FY110" s="58"/>
      <c r="FZ110" s="58"/>
      <c r="GA110" s="58"/>
      <c r="GB110" s="58"/>
      <c r="GC110" s="58"/>
      <c r="GD110" s="58"/>
      <c r="GE110" s="58"/>
      <c r="GF110" s="58"/>
      <c r="GG110" s="58"/>
      <c r="GH110" s="58"/>
      <c r="GI110" s="58"/>
      <c r="GJ110" s="58"/>
      <c r="GK110" s="58"/>
      <c r="GL110" s="58"/>
      <c r="GM110" s="58"/>
      <c r="GN110" s="58"/>
      <c r="GO110" s="58"/>
      <c r="GP110" s="58"/>
      <c r="GQ110" s="58"/>
      <c r="GR110" s="58"/>
      <c r="GS110" s="58"/>
      <c r="GT110" s="58"/>
      <c r="GU110" s="58"/>
      <c r="GV110" s="58"/>
      <c r="GW110" s="58"/>
      <c r="GX110" s="58"/>
      <c r="GY110" s="58"/>
      <c r="GZ110" s="58"/>
      <c r="HA110" s="58"/>
      <c r="HB110" s="58"/>
      <c r="HC110" s="58"/>
      <c r="HD110" s="58"/>
      <c r="HE110" s="58"/>
      <c r="HF110" s="58"/>
      <c r="HG110" s="58"/>
      <c r="HH110" s="58"/>
      <c r="HI110" s="58"/>
      <c r="HJ110" s="58"/>
      <c r="HK110" s="58"/>
      <c r="HL110" s="58"/>
      <c r="HM110" s="58"/>
      <c r="HN110" s="58"/>
      <c r="HO110" s="58"/>
      <c r="HP110" s="58"/>
      <c r="HQ110" s="58"/>
      <c r="HR110" s="58"/>
      <c r="HS110" s="58"/>
      <c r="HT110" s="58"/>
      <c r="HU110" s="58"/>
      <c r="HV110" s="58"/>
      <c r="HW110" s="58"/>
      <c r="HX110" s="58"/>
      <c r="HY110" s="58"/>
      <c r="HZ110" s="58"/>
      <c r="IA110" s="58"/>
      <c r="IB110" s="58"/>
      <c r="IC110" s="58"/>
      <c r="ID110" s="58"/>
      <c r="IE110" s="58"/>
      <c r="IF110" s="58"/>
      <c r="IG110" s="58"/>
      <c r="IH110" s="58"/>
      <c r="II110" s="58"/>
      <c r="IJ110" s="58"/>
      <c r="IK110" s="58"/>
      <c r="IL110" s="58"/>
      <c r="IM110" s="58"/>
      <c r="IN110" s="58"/>
      <c r="IO110" s="58"/>
      <c r="IP110" s="58"/>
      <c r="IQ110" s="58"/>
      <c r="IR110" s="58"/>
      <c r="IS110" s="58"/>
      <c r="IT110" s="58"/>
      <c r="IU110" s="58"/>
      <c r="IV110" s="58"/>
      <c r="IW110" s="58"/>
    </row>
    <row r="111" spans="1:257" ht="15.75" thickBot="1" x14ac:dyDescent="0.3">
      <c r="A111" s="54">
        <f>A110+1</f>
        <v>86</v>
      </c>
      <c r="B111" s="58" t="s">
        <v>4828</v>
      </c>
      <c r="C111" s="4" t="s">
        <v>54</v>
      </c>
      <c r="D111" s="4" t="s">
        <v>24</v>
      </c>
      <c r="E111" s="4" t="s">
        <v>5034</v>
      </c>
      <c r="F111" s="4" t="s">
        <v>130</v>
      </c>
      <c r="G111" s="4" t="s">
        <v>135</v>
      </c>
      <c r="H111" s="98" t="s">
        <v>5280</v>
      </c>
      <c r="I111" s="98">
        <v>3</v>
      </c>
      <c r="J111" s="4" t="s">
        <v>5059</v>
      </c>
      <c r="K111" s="99">
        <f>3/I111</f>
        <v>1</v>
      </c>
      <c r="L111" s="102" t="s">
        <v>5281</v>
      </c>
      <c r="M111" s="4" t="s">
        <v>5061</v>
      </c>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c r="GF111" s="58"/>
      <c r="GG111" s="58"/>
      <c r="GH111" s="58"/>
      <c r="GI111" s="58"/>
      <c r="GJ111" s="58"/>
      <c r="GK111" s="58"/>
      <c r="GL111" s="58"/>
      <c r="GM111" s="58"/>
      <c r="GN111" s="58"/>
      <c r="GO111" s="58"/>
      <c r="GP111" s="58"/>
      <c r="GQ111" s="58"/>
      <c r="GR111" s="58"/>
      <c r="GS111" s="58"/>
      <c r="GT111" s="58"/>
      <c r="GU111" s="58"/>
      <c r="GV111" s="58"/>
      <c r="GW111" s="58"/>
      <c r="GX111" s="58"/>
      <c r="GY111" s="58"/>
      <c r="GZ111" s="58"/>
      <c r="HA111" s="58"/>
      <c r="HB111" s="58"/>
      <c r="HC111" s="58"/>
      <c r="HD111" s="58"/>
      <c r="HE111" s="58"/>
      <c r="HF111" s="58"/>
      <c r="HG111" s="58"/>
      <c r="HH111" s="58"/>
      <c r="HI111" s="58"/>
      <c r="HJ111" s="58"/>
      <c r="HK111" s="58"/>
      <c r="HL111" s="58"/>
      <c r="HM111" s="58"/>
      <c r="HN111" s="58"/>
      <c r="HO111" s="58"/>
      <c r="HP111" s="58"/>
      <c r="HQ111" s="58"/>
      <c r="HR111" s="58"/>
      <c r="HS111" s="58"/>
      <c r="HT111" s="58"/>
      <c r="HU111" s="58"/>
      <c r="HV111" s="58"/>
      <c r="HW111" s="58"/>
      <c r="HX111" s="58"/>
      <c r="HY111" s="58"/>
      <c r="HZ111" s="58"/>
      <c r="IA111" s="58"/>
      <c r="IB111" s="58"/>
      <c r="IC111" s="58"/>
      <c r="ID111" s="58"/>
      <c r="IE111" s="58"/>
      <c r="IF111" s="58"/>
      <c r="IG111" s="58"/>
      <c r="IH111" s="58"/>
      <c r="II111" s="58"/>
      <c r="IJ111" s="58"/>
      <c r="IK111" s="58"/>
      <c r="IL111" s="58"/>
      <c r="IM111" s="58"/>
      <c r="IN111" s="58"/>
      <c r="IO111" s="58"/>
      <c r="IP111" s="58"/>
      <c r="IQ111" s="58"/>
      <c r="IR111" s="58"/>
      <c r="IS111" s="58"/>
      <c r="IT111" s="58"/>
      <c r="IU111" s="58"/>
      <c r="IV111" s="58"/>
      <c r="IW111" s="58"/>
    </row>
    <row r="112" spans="1:257" ht="15.75" thickBot="1" x14ac:dyDescent="0.3">
      <c r="A112" s="54">
        <f>A111+1</f>
        <v>87</v>
      </c>
      <c r="B112" s="58" t="s">
        <v>4830</v>
      </c>
      <c r="C112" s="4" t="s">
        <v>54</v>
      </c>
      <c r="D112" s="4" t="s">
        <v>24</v>
      </c>
      <c r="E112" s="4" t="s">
        <v>5034</v>
      </c>
      <c r="F112" s="4" t="s">
        <v>130</v>
      </c>
      <c r="G112" s="4" t="s">
        <v>135</v>
      </c>
      <c r="H112" s="98" t="s">
        <v>5282</v>
      </c>
      <c r="I112" s="98">
        <v>1</v>
      </c>
      <c r="J112" s="4" t="s">
        <v>5059</v>
      </c>
      <c r="K112" s="99">
        <f t="shared" ref="K112:K118" si="1">1/I112</f>
        <v>1</v>
      </c>
      <c r="L112" s="98" t="s">
        <v>5283</v>
      </c>
      <c r="M112" s="4" t="s">
        <v>5061</v>
      </c>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c r="GU112" s="58"/>
      <c r="GV112" s="58"/>
      <c r="GW112" s="58"/>
      <c r="GX112" s="58"/>
      <c r="GY112" s="58"/>
      <c r="GZ112" s="58"/>
      <c r="HA112" s="58"/>
      <c r="HB112" s="58"/>
      <c r="HC112" s="58"/>
      <c r="HD112" s="58"/>
      <c r="HE112" s="58"/>
      <c r="HF112" s="58"/>
      <c r="HG112" s="58"/>
      <c r="HH112" s="58"/>
      <c r="HI112" s="58"/>
      <c r="HJ112" s="58"/>
      <c r="HK112" s="58"/>
      <c r="HL112" s="58"/>
      <c r="HM112" s="58"/>
      <c r="HN112" s="58"/>
      <c r="HO112" s="58"/>
      <c r="HP112" s="58"/>
      <c r="HQ112" s="58"/>
      <c r="HR112" s="58"/>
      <c r="HS112" s="58"/>
      <c r="HT112" s="58"/>
      <c r="HU112" s="58"/>
      <c r="HV112" s="58"/>
      <c r="HW112" s="58"/>
      <c r="HX112" s="58"/>
      <c r="HY112" s="58"/>
      <c r="HZ112" s="58"/>
      <c r="IA112" s="58"/>
      <c r="IB112" s="58"/>
      <c r="IC112" s="58"/>
      <c r="ID112" s="58"/>
      <c r="IE112" s="58"/>
      <c r="IF112" s="58"/>
      <c r="IG112" s="58"/>
      <c r="IH112" s="58"/>
      <c r="II112" s="58"/>
      <c r="IJ112" s="58"/>
      <c r="IK112" s="58"/>
      <c r="IL112" s="58"/>
      <c r="IM112" s="58"/>
      <c r="IN112" s="58"/>
      <c r="IO112" s="58"/>
      <c r="IP112" s="58"/>
      <c r="IQ112" s="58"/>
      <c r="IR112" s="58"/>
      <c r="IS112" s="58"/>
      <c r="IT112" s="58"/>
      <c r="IU112" s="58"/>
      <c r="IV112" s="58"/>
      <c r="IW112" s="58"/>
    </row>
    <row r="113" spans="1:257" ht="15.75" thickBot="1" x14ac:dyDescent="0.3">
      <c r="A113" s="54">
        <f t="shared" ref="A113:A152" si="2">A112+1</f>
        <v>88</v>
      </c>
      <c r="B113" s="58" t="s">
        <v>4833</v>
      </c>
      <c r="C113" s="4" t="s">
        <v>54</v>
      </c>
      <c r="D113" s="4" t="s">
        <v>24</v>
      </c>
      <c r="E113" s="4" t="s">
        <v>5034</v>
      </c>
      <c r="F113" s="4" t="s">
        <v>130</v>
      </c>
      <c r="G113" s="4" t="s">
        <v>135</v>
      </c>
      <c r="H113" s="98" t="s">
        <v>5284</v>
      </c>
      <c r="I113" s="98">
        <v>1</v>
      </c>
      <c r="J113" s="4" t="s">
        <v>5059</v>
      </c>
      <c r="K113" s="99">
        <f t="shared" si="1"/>
        <v>1</v>
      </c>
      <c r="L113" s="98" t="s">
        <v>5285</v>
      </c>
      <c r="M113" s="4" t="s">
        <v>5061</v>
      </c>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c r="FS113" s="58"/>
      <c r="FT113" s="58"/>
      <c r="FU113" s="58"/>
      <c r="FV113" s="58"/>
      <c r="FW113" s="58"/>
      <c r="FX113" s="58"/>
      <c r="FY113" s="58"/>
      <c r="FZ113" s="58"/>
      <c r="GA113" s="58"/>
      <c r="GB113" s="58"/>
      <c r="GC113" s="58"/>
      <c r="GD113" s="58"/>
      <c r="GE113" s="58"/>
      <c r="GF113" s="58"/>
      <c r="GG113" s="58"/>
      <c r="GH113" s="58"/>
      <c r="GI113" s="58"/>
      <c r="GJ113" s="58"/>
      <c r="GK113" s="58"/>
      <c r="GL113" s="58"/>
      <c r="GM113" s="58"/>
      <c r="GN113" s="58"/>
      <c r="GO113" s="58"/>
      <c r="GP113" s="58"/>
      <c r="GQ113" s="58"/>
      <c r="GR113" s="58"/>
      <c r="GS113" s="58"/>
      <c r="GT113" s="58"/>
      <c r="GU113" s="58"/>
      <c r="GV113" s="58"/>
      <c r="GW113" s="58"/>
      <c r="GX113" s="58"/>
      <c r="GY113" s="58"/>
      <c r="GZ113" s="58"/>
      <c r="HA113" s="58"/>
      <c r="HB113" s="58"/>
      <c r="HC113" s="58"/>
      <c r="HD113" s="58"/>
      <c r="HE113" s="58"/>
      <c r="HF113" s="58"/>
      <c r="HG113" s="58"/>
      <c r="HH113" s="58"/>
      <c r="HI113" s="58"/>
      <c r="HJ113" s="58"/>
      <c r="HK113" s="58"/>
      <c r="HL113" s="58"/>
      <c r="HM113" s="58"/>
      <c r="HN113" s="58"/>
      <c r="HO113" s="58"/>
      <c r="HP113" s="58"/>
      <c r="HQ113" s="58"/>
      <c r="HR113" s="58"/>
      <c r="HS113" s="58"/>
      <c r="HT113" s="58"/>
      <c r="HU113" s="58"/>
      <c r="HV113" s="58"/>
      <c r="HW113" s="58"/>
      <c r="HX113" s="58"/>
      <c r="HY113" s="58"/>
      <c r="HZ113" s="58"/>
      <c r="IA113" s="58"/>
      <c r="IB113" s="58"/>
      <c r="IC113" s="58"/>
      <c r="ID113" s="58"/>
      <c r="IE113" s="58"/>
      <c r="IF113" s="58"/>
      <c r="IG113" s="58"/>
      <c r="IH113" s="58"/>
      <c r="II113" s="58"/>
      <c r="IJ113" s="58"/>
      <c r="IK113" s="58"/>
      <c r="IL113" s="58"/>
      <c r="IM113" s="58"/>
      <c r="IN113" s="58"/>
      <c r="IO113" s="58"/>
      <c r="IP113" s="58"/>
      <c r="IQ113" s="58"/>
      <c r="IR113" s="58"/>
      <c r="IS113" s="58"/>
      <c r="IT113" s="58"/>
      <c r="IU113" s="58"/>
      <c r="IV113" s="58"/>
      <c r="IW113" s="58"/>
    </row>
    <row r="114" spans="1:257" ht="15.75" thickBot="1" x14ac:dyDescent="0.3">
      <c r="A114" s="54">
        <f t="shared" si="2"/>
        <v>89</v>
      </c>
      <c r="B114" s="58" t="s">
        <v>4834</v>
      </c>
      <c r="C114" s="4" t="s">
        <v>54</v>
      </c>
      <c r="D114" s="4" t="s">
        <v>24</v>
      </c>
      <c r="E114" s="4" t="s">
        <v>5034</v>
      </c>
      <c r="F114" s="4" t="s">
        <v>130</v>
      </c>
      <c r="G114" s="4" t="s">
        <v>135</v>
      </c>
      <c r="H114" s="98" t="s">
        <v>5286</v>
      </c>
      <c r="I114" s="98">
        <v>1</v>
      </c>
      <c r="J114" s="4" t="s">
        <v>5059</v>
      </c>
      <c r="K114" s="99">
        <f t="shared" si="1"/>
        <v>1</v>
      </c>
      <c r="L114" s="98" t="s">
        <v>5287</v>
      </c>
      <c r="M114" s="4" t="s">
        <v>5061</v>
      </c>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c r="GF114" s="58"/>
      <c r="GG114" s="58"/>
      <c r="GH114" s="58"/>
      <c r="GI114" s="58"/>
      <c r="GJ114" s="58"/>
      <c r="GK114" s="58"/>
      <c r="GL114" s="58"/>
      <c r="GM114" s="58"/>
      <c r="GN114" s="58"/>
      <c r="GO114" s="58"/>
      <c r="GP114" s="58"/>
      <c r="GQ114" s="58"/>
      <c r="GR114" s="58"/>
      <c r="GS114" s="58"/>
      <c r="GT114" s="58"/>
      <c r="GU114" s="58"/>
      <c r="GV114" s="58"/>
      <c r="GW114" s="58"/>
      <c r="GX114" s="58"/>
      <c r="GY114" s="58"/>
      <c r="GZ114" s="58"/>
      <c r="HA114" s="58"/>
      <c r="HB114" s="58"/>
      <c r="HC114" s="58"/>
      <c r="HD114" s="58"/>
      <c r="HE114" s="58"/>
      <c r="HF114" s="58"/>
      <c r="HG114" s="58"/>
      <c r="HH114" s="58"/>
      <c r="HI114" s="58"/>
      <c r="HJ114" s="58"/>
      <c r="HK114" s="58"/>
      <c r="HL114" s="58"/>
      <c r="HM114" s="58"/>
      <c r="HN114" s="58"/>
      <c r="HO114" s="58"/>
      <c r="HP114" s="58"/>
      <c r="HQ114" s="58"/>
      <c r="HR114" s="58"/>
      <c r="HS114" s="58"/>
      <c r="HT114" s="58"/>
      <c r="HU114" s="58"/>
      <c r="HV114" s="58"/>
      <c r="HW114" s="58"/>
      <c r="HX114" s="58"/>
      <c r="HY114" s="58"/>
      <c r="HZ114" s="58"/>
      <c r="IA114" s="58"/>
      <c r="IB114" s="58"/>
      <c r="IC114" s="58"/>
      <c r="ID114" s="58"/>
      <c r="IE114" s="58"/>
      <c r="IF114" s="58"/>
      <c r="IG114" s="58"/>
      <c r="IH114" s="58"/>
      <c r="II114" s="58"/>
      <c r="IJ114" s="58"/>
      <c r="IK114" s="58"/>
      <c r="IL114" s="58"/>
      <c r="IM114" s="58"/>
      <c r="IN114" s="58"/>
      <c r="IO114" s="58"/>
      <c r="IP114" s="58"/>
      <c r="IQ114" s="58"/>
      <c r="IR114" s="58"/>
      <c r="IS114" s="58"/>
      <c r="IT114" s="58"/>
      <c r="IU114" s="58"/>
      <c r="IV114" s="58"/>
      <c r="IW114" s="58"/>
    </row>
    <row r="115" spans="1:257" ht="15.75" thickBot="1" x14ac:dyDescent="0.3">
      <c r="A115" s="54">
        <f t="shared" si="2"/>
        <v>90</v>
      </c>
      <c r="B115" s="58" t="s">
        <v>4836</v>
      </c>
      <c r="C115" s="4" t="s">
        <v>54</v>
      </c>
      <c r="D115" s="4" t="s">
        <v>24</v>
      </c>
      <c r="E115" s="4" t="s">
        <v>5034</v>
      </c>
      <c r="F115" s="4" t="s">
        <v>130</v>
      </c>
      <c r="G115" s="4" t="s">
        <v>135</v>
      </c>
      <c r="H115" s="98" t="s">
        <v>5288</v>
      </c>
      <c r="I115" s="98">
        <v>1</v>
      </c>
      <c r="J115" s="4" t="s">
        <v>5059</v>
      </c>
      <c r="K115" s="99">
        <f t="shared" si="1"/>
        <v>1</v>
      </c>
      <c r="L115" s="98" t="s">
        <v>5289</v>
      </c>
      <c r="M115" s="4" t="s">
        <v>5061</v>
      </c>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58"/>
      <c r="GL115" s="58"/>
      <c r="GM115" s="58"/>
      <c r="GN115" s="58"/>
      <c r="GO115" s="58"/>
      <c r="GP115" s="58"/>
      <c r="GQ115" s="58"/>
      <c r="GR115" s="58"/>
      <c r="GS115" s="58"/>
      <c r="GT115" s="58"/>
      <c r="GU115" s="58"/>
      <c r="GV115" s="58"/>
      <c r="GW115" s="58"/>
      <c r="GX115" s="58"/>
      <c r="GY115" s="58"/>
      <c r="GZ115" s="58"/>
      <c r="HA115" s="58"/>
      <c r="HB115" s="58"/>
      <c r="HC115" s="58"/>
      <c r="HD115" s="58"/>
      <c r="HE115" s="58"/>
      <c r="HF115" s="58"/>
      <c r="HG115" s="58"/>
      <c r="HH115" s="58"/>
      <c r="HI115" s="58"/>
      <c r="HJ115" s="58"/>
      <c r="HK115" s="58"/>
      <c r="HL115" s="58"/>
      <c r="HM115" s="58"/>
      <c r="HN115" s="58"/>
      <c r="HO115" s="58"/>
      <c r="HP115" s="58"/>
      <c r="HQ115" s="58"/>
      <c r="HR115" s="58"/>
      <c r="HS115" s="58"/>
      <c r="HT115" s="58"/>
      <c r="HU115" s="58"/>
      <c r="HV115" s="58"/>
      <c r="HW115" s="58"/>
      <c r="HX115" s="58"/>
      <c r="HY115" s="58"/>
      <c r="HZ115" s="58"/>
      <c r="IA115" s="58"/>
      <c r="IB115" s="58"/>
      <c r="IC115" s="58"/>
      <c r="ID115" s="58"/>
      <c r="IE115" s="58"/>
      <c r="IF115" s="58"/>
      <c r="IG115" s="58"/>
      <c r="IH115" s="58"/>
      <c r="II115" s="58"/>
      <c r="IJ115" s="58"/>
      <c r="IK115" s="58"/>
      <c r="IL115" s="58"/>
      <c r="IM115" s="58"/>
      <c r="IN115" s="58"/>
      <c r="IO115" s="58"/>
      <c r="IP115" s="58"/>
      <c r="IQ115" s="58"/>
      <c r="IR115" s="58"/>
      <c r="IS115" s="58"/>
      <c r="IT115" s="58"/>
      <c r="IU115" s="58"/>
      <c r="IV115" s="58"/>
      <c r="IW115" s="58"/>
    </row>
    <row r="116" spans="1:257" ht="15.75" thickBot="1" x14ac:dyDescent="0.3">
      <c r="A116" s="54">
        <f t="shared" si="2"/>
        <v>91</v>
      </c>
      <c r="B116" s="58" t="s">
        <v>4839</v>
      </c>
      <c r="C116" s="4" t="s">
        <v>54</v>
      </c>
      <c r="D116" s="4" t="s">
        <v>24</v>
      </c>
      <c r="E116" s="4" t="s">
        <v>5034</v>
      </c>
      <c r="F116" s="4" t="s">
        <v>130</v>
      </c>
      <c r="G116" s="4" t="s">
        <v>135</v>
      </c>
      <c r="H116" s="98" t="s">
        <v>5290</v>
      </c>
      <c r="I116" s="98">
        <v>1</v>
      </c>
      <c r="J116" s="4" t="s">
        <v>5059</v>
      </c>
      <c r="K116" s="99">
        <f t="shared" si="1"/>
        <v>1</v>
      </c>
      <c r="L116" s="98" t="s">
        <v>5291</v>
      </c>
      <c r="M116" s="4" t="s">
        <v>5061</v>
      </c>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c r="GF116" s="58"/>
      <c r="GG116" s="58"/>
      <c r="GH116" s="58"/>
      <c r="GI116" s="58"/>
      <c r="GJ116" s="58"/>
      <c r="GK116" s="58"/>
      <c r="GL116" s="58"/>
      <c r="GM116" s="58"/>
      <c r="GN116" s="58"/>
      <c r="GO116" s="58"/>
      <c r="GP116" s="58"/>
      <c r="GQ116" s="58"/>
      <c r="GR116" s="58"/>
      <c r="GS116" s="58"/>
      <c r="GT116" s="58"/>
      <c r="GU116" s="58"/>
      <c r="GV116" s="58"/>
      <c r="GW116" s="58"/>
      <c r="GX116" s="58"/>
      <c r="GY116" s="58"/>
      <c r="GZ116" s="58"/>
      <c r="HA116" s="58"/>
      <c r="HB116" s="58"/>
      <c r="HC116" s="58"/>
      <c r="HD116" s="58"/>
      <c r="HE116" s="58"/>
      <c r="HF116" s="58"/>
      <c r="HG116" s="58"/>
      <c r="HH116" s="58"/>
      <c r="HI116" s="58"/>
      <c r="HJ116" s="58"/>
      <c r="HK116" s="58"/>
      <c r="HL116" s="58"/>
      <c r="HM116" s="58"/>
      <c r="HN116" s="58"/>
      <c r="HO116" s="58"/>
      <c r="HP116" s="58"/>
      <c r="HQ116" s="58"/>
      <c r="HR116" s="58"/>
      <c r="HS116" s="58"/>
      <c r="HT116" s="58"/>
      <c r="HU116" s="58"/>
      <c r="HV116" s="58"/>
      <c r="HW116" s="58"/>
      <c r="HX116" s="58"/>
      <c r="HY116" s="58"/>
      <c r="HZ116" s="58"/>
      <c r="IA116" s="58"/>
      <c r="IB116" s="58"/>
      <c r="IC116" s="58"/>
      <c r="ID116" s="58"/>
      <c r="IE116" s="58"/>
      <c r="IF116" s="58"/>
      <c r="IG116" s="58"/>
      <c r="IH116" s="58"/>
      <c r="II116" s="58"/>
      <c r="IJ116" s="58"/>
      <c r="IK116" s="58"/>
      <c r="IL116" s="58"/>
      <c r="IM116" s="58"/>
      <c r="IN116" s="58"/>
      <c r="IO116" s="58"/>
      <c r="IP116" s="58"/>
      <c r="IQ116" s="58"/>
      <c r="IR116" s="58"/>
      <c r="IS116" s="58"/>
      <c r="IT116" s="58"/>
      <c r="IU116" s="58"/>
      <c r="IV116" s="58"/>
      <c r="IW116" s="58"/>
    </row>
    <row r="117" spans="1:257" ht="15.75" thickBot="1" x14ac:dyDescent="0.3">
      <c r="A117" s="54">
        <f t="shared" si="2"/>
        <v>92</v>
      </c>
      <c r="B117" s="58" t="s">
        <v>4840</v>
      </c>
      <c r="C117" s="4" t="s">
        <v>54</v>
      </c>
      <c r="D117" s="4" t="s">
        <v>24</v>
      </c>
      <c r="E117" s="4" t="s">
        <v>5034</v>
      </c>
      <c r="F117" s="4" t="s">
        <v>130</v>
      </c>
      <c r="G117" s="4" t="s">
        <v>135</v>
      </c>
      <c r="H117" s="98" t="s">
        <v>5292</v>
      </c>
      <c r="I117" s="98">
        <v>1</v>
      </c>
      <c r="J117" s="4" t="s">
        <v>5059</v>
      </c>
      <c r="K117" s="99">
        <f t="shared" si="1"/>
        <v>1</v>
      </c>
      <c r="L117" s="98" t="s">
        <v>5293</v>
      </c>
      <c r="M117" s="4" t="s">
        <v>5061</v>
      </c>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c r="GF117" s="58"/>
      <c r="GG117" s="58"/>
      <c r="GH117" s="58"/>
      <c r="GI117" s="58"/>
      <c r="GJ117" s="58"/>
      <c r="GK117" s="58"/>
      <c r="GL117" s="58"/>
      <c r="GM117" s="58"/>
      <c r="GN117" s="58"/>
      <c r="GO117" s="58"/>
      <c r="GP117" s="58"/>
      <c r="GQ117" s="58"/>
      <c r="GR117" s="58"/>
      <c r="GS117" s="58"/>
      <c r="GT117" s="58"/>
      <c r="GU117" s="58"/>
      <c r="GV117" s="58"/>
      <c r="GW117" s="58"/>
      <c r="GX117" s="58"/>
      <c r="GY117" s="58"/>
      <c r="GZ117" s="58"/>
      <c r="HA117" s="58"/>
      <c r="HB117" s="58"/>
      <c r="HC117" s="58"/>
      <c r="HD117" s="58"/>
      <c r="HE117" s="58"/>
      <c r="HF117" s="58"/>
      <c r="HG117" s="58"/>
      <c r="HH117" s="58"/>
      <c r="HI117" s="58"/>
      <c r="HJ117" s="58"/>
      <c r="HK117" s="58"/>
      <c r="HL117" s="58"/>
      <c r="HM117" s="58"/>
      <c r="HN117" s="58"/>
      <c r="HO117" s="58"/>
      <c r="HP117" s="58"/>
      <c r="HQ117" s="58"/>
      <c r="HR117" s="58"/>
      <c r="HS117" s="58"/>
      <c r="HT117" s="58"/>
      <c r="HU117" s="58"/>
      <c r="HV117" s="58"/>
      <c r="HW117" s="58"/>
      <c r="HX117" s="58"/>
      <c r="HY117" s="58"/>
      <c r="HZ117" s="58"/>
      <c r="IA117" s="58"/>
      <c r="IB117" s="58"/>
      <c r="IC117" s="58"/>
      <c r="ID117" s="58"/>
      <c r="IE117" s="58"/>
      <c r="IF117" s="58"/>
      <c r="IG117" s="58"/>
      <c r="IH117" s="58"/>
      <c r="II117" s="58"/>
      <c r="IJ117" s="58"/>
      <c r="IK117" s="58"/>
      <c r="IL117" s="58"/>
      <c r="IM117" s="58"/>
      <c r="IN117" s="58"/>
      <c r="IO117" s="58"/>
      <c r="IP117" s="58"/>
      <c r="IQ117" s="58"/>
      <c r="IR117" s="58"/>
      <c r="IS117" s="58"/>
      <c r="IT117" s="58"/>
      <c r="IU117" s="58"/>
      <c r="IV117" s="58"/>
      <c r="IW117" s="58"/>
    </row>
    <row r="118" spans="1:257" ht="15.75" thickBot="1" x14ac:dyDescent="0.3">
      <c r="A118" s="54">
        <f t="shared" si="2"/>
        <v>93</v>
      </c>
      <c r="B118" s="58" t="s">
        <v>4842</v>
      </c>
      <c r="C118" s="4" t="s">
        <v>54</v>
      </c>
      <c r="D118" s="4" t="s">
        <v>24</v>
      </c>
      <c r="E118" s="4" t="s">
        <v>5034</v>
      </c>
      <c r="F118" s="4" t="s">
        <v>130</v>
      </c>
      <c r="G118" s="4" t="s">
        <v>135</v>
      </c>
      <c r="H118" s="98" t="s">
        <v>5294</v>
      </c>
      <c r="I118" s="98">
        <v>1</v>
      </c>
      <c r="J118" s="4" t="s">
        <v>5059</v>
      </c>
      <c r="K118" s="99">
        <f t="shared" si="1"/>
        <v>1</v>
      </c>
      <c r="L118" s="98" t="s">
        <v>5295</v>
      </c>
      <c r="M118" s="4" t="s">
        <v>5061</v>
      </c>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58"/>
      <c r="HM118" s="58"/>
      <c r="HN118" s="58"/>
      <c r="HO118" s="58"/>
      <c r="HP118" s="58"/>
      <c r="HQ118" s="58"/>
      <c r="HR118" s="58"/>
      <c r="HS118" s="58"/>
      <c r="HT118" s="58"/>
      <c r="HU118" s="58"/>
      <c r="HV118" s="58"/>
      <c r="HW118" s="58"/>
      <c r="HX118" s="58"/>
      <c r="HY118" s="58"/>
      <c r="HZ118" s="58"/>
      <c r="IA118" s="58"/>
      <c r="IB118" s="58"/>
      <c r="IC118" s="58"/>
      <c r="ID118" s="58"/>
      <c r="IE118" s="58"/>
      <c r="IF118" s="58"/>
      <c r="IG118" s="58"/>
      <c r="IH118" s="58"/>
      <c r="II118" s="58"/>
      <c r="IJ118" s="58"/>
      <c r="IK118" s="58"/>
      <c r="IL118" s="58"/>
      <c r="IM118" s="58"/>
      <c r="IN118" s="58"/>
      <c r="IO118" s="58"/>
      <c r="IP118" s="58"/>
      <c r="IQ118" s="58"/>
      <c r="IR118" s="58"/>
      <c r="IS118" s="58"/>
      <c r="IT118" s="58"/>
      <c r="IU118" s="58"/>
      <c r="IV118" s="58"/>
      <c r="IW118" s="58"/>
    </row>
    <row r="119" spans="1:257" ht="15.75" thickBot="1" x14ac:dyDescent="0.3">
      <c r="A119" s="54">
        <f t="shared" si="2"/>
        <v>94</v>
      </c>
      <c r="B119" s="58" t="s">
        <v>4844</v>
      </c>
      <c r="C119" s="4" t="s">
        <v>54</v>
      </c>
      <c r="D119" s="4" t="s">
        <v>24</v>
      </c>
      <c r="E119" s="4" t="s">
        <v>5034</v>
      </c>
      <c r="F119" s="4" t="s">
        <v>130</v>
      </c>
      <c r="G119" s="4" t="s">
        <v>135</v>
      </c>
      <c r="H119" s="98" t="s">
        <v>5296</v>
      </c>
      <c r="I119" s="98">
        <v>3</v>
      </c>
      <c r="J119" s="4" t="s">
        <v>5059</v>
      </c>
      <c r="K119" s="99">
        <f>3/I119</f>
        <v>1</v>
      </c>
      <c r="L119" s="98" t="s">
        <v>5297</v>
      </c>
      <c r="M119" s="4" t="s">
        <v>5061</v>
      </c>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c r="GF119" s="58"/>
      <c r="GG119" s="58"/>
      <c r="GH119" s="58"/>
      <c r="GI119" s="58"/>
      <c r="GJ119" s="58"/>
      <c r="GK119" s="58"/>
      <c r="GL119" s="58"/>
      <c r="GM119" s="58"/>
      <c r="GN119" s="58"/>
      <c r="GO119" s="58"/>
      <c r="GP119" s="58"/>
      <c r="GQ119" s="58"/>
      <c r="GR119" s="58"/>
      <c r="GS119" s="58"/>
      <c r="GT119" s="58"/>
      <c r="GU119" s="58"/>
      <c r="GV119" s="58"/>
      <c r="GW119" s="58"/>
      <c r="GX119" s="58"/>
      <c r="GY119" s="58"/>
      <c r="GZ119" s="58"/>
      <c r="HA119" s="58"/>
      <c r="HB119" s="58"/>
      <c r="HC119" s="58"/>
      <c r="HD119" s="58"/>
      <c r="HE119" s="58"/>
      <c r="HF119" s="58"/>
      <c r="HG119" s="58"/>
      <c r="HH119" s="58"/>
      <c r="HI119" s="58"/>
      <c r="HJ119" s="58"/>
      <c r="HK119" s="58"/>
      <c r="HL119" s="58"/>
      <c r="HM119" s="58"/>
      <c r="HN119" s="58"/>
      <c r="HO119" s="58"/>
      <c r="HP119" s="58"/>
      <c r="HQ119" s="58"/>
      <c r="HR119" s="58"/>
      <c r="HS119" s="58"/>
      <c r="HT119" s="58"/>
      <c r="HU119" s="58"/>
      <c r="HV119" s="58"/>
      <c r="HW119" s="58"/>
      <c r="HX119" s="58"/>
      <c r="HY119" s="58"/>
      <c r="HZ119" s="58"/>
      <c r="IA119" s="58"/>
      <c r="IB119" s="58"/>
      <c r="IC119" s="58"/>
      <c r="ID119" s="58"/>
      <c r="IE119" s="58"/>
      <c r="IF119" s="58"/>
      <c r="IG119" s="58"/>
      <c r="IH119" s="58"/>
      <c r="II119" s="58"/>
      <c r="IJ119" s="58"/>
      <c r="IK119" s="58"/>
      <c r="IL119" s="58"/>
      <c r="IM119" s="58"/>
      <c r="IN119" s="58"/>
      <c r="IO119" s="58"/>
      <c r="IP119" s="58"/>
      <c r="IQ119" s="58"/>
      <c r="IR119" s="58"/>
      <c r="IS119" s="58"/>
      <c r="IT119" s="58"/>
      <c r="IU119" s="58"/>
      <c r="IV119" s="58"/>
      <c r="IW119" s="58"/>
    </row>
    <row r="120" spans="1:257" ht="15.75" thickBot="1" x14ac:dyDescent="0.3">
      <c r="A120" s="54">
        <f t="shared" si="2"/>
        <v>95</v>
      </c>
      <c r="B120" s="58" t="s">
        <v>4847</v>
      </c>
      <c r="C120" s="4" t="s">
        <v>54</v>
      </c>
      <c r="D120" s="4" t="s">
        <v>24</v>
      </c>
      <c r="E120" s="4" t="s">
        <v>5034</v>
      </c>
      <c r="F120" s="4" t="s">
        <v>130</v>
      </c>
      <c r="G120" s="4" t="s">
        <v>135</v>
      </c>
      <c r="H120" s="98" t="s">
        <v>5298</v>
      </c>
      <c r="I120" s="98">
        <v>1</v>
      </c>
      <c r="J120" s="4" t="s">
        <v>5059</v>
      </c>
      <c r="K120" s="99">
        <f>1/I120</f>
        <v>1</v>
      </c>
      <c r="L120" s="98" t="s">
        <v>5299</v>
      </c>
      <c r="M120" s="4" t="s">
        <v>5061</v>
      </c>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58"/>
      <c r="GL120" s="58"/>
      <c r="GM120" s="58"/>
      <c r="GN120" s="58"/>
      <c r="GO120" s="58"/>
      <c r="GP120" s="58"/>
      <c r="GQ120" s="58"/>
      <c r="GR120" s="58"/>
      <c r="GS120" s="58"/>
      <c r="GT120" s="58"/>
      <c r="GU120" s="58"/>
      <c r="GV120" s="58"/>
      <c r="GW120" s="58"/>
      <c r="GX120" s="58"/>
      <c r="GY120" s="58"/>
      <c r="GZ120" s="58"/>
      <c r="HA120" s="58"/>
      <c r="HB120" s="58"/>
      <c r="HC120" s="58"/>
      <c r="HD120" s="58"/>
      <c r="HE120" s="58"/>
      <c r="HF120" s="58"/>
      <c r="HG120" s="58"/>
      <c r="HH120" s="58"/>
      <c r="HI120" s="58"/>
      <c r="HJ120" s="58"/>
      <c r="HK120" s="58"/>
      <c r="HL120" s="58"/>
      <c r="HM120" s="58"/>
      <c r="HN120" s="58"/>
      <c r="HO120" s="58"/>
      <c r="HP120" s="58"/>
      <c r="HQ120" s="58"/>
      <c r="HR120" s="58"/>
      <c r="HS120" s="58"/>
      <c r="HT120" s="58"/>
      <c r="HU120" s="58"/>
      <c r="HV120" s="58"/>
      <c r="HW120" s="58"/>
      <c r="HX120" s="58"/>
      <c r="HY120" s="58"/>
      <c r="HZ120" s="58"/>
      <c r="IA120" s="58"/>
      <c r="IB120" s="58"/>
      <c r="IC120" s="58"/>
      <c r="ID120" s="58"/>
      <c r="IE120" s="58"/>
      <c r="IF120" s="58"/>
      <c r="IG120" s="58"/>
      <c r="IH120" s="58"/>
      <c r="II120" s="58"/>
      <c r="IJ120" s="58"/>
      <c r="IK120" s="58"/>
      <c r="IL120" s="58"/>
      <c r="IM120" s="58"/>
      <c r="IN120" s="58"/>
      <c r="IO120" s="58"/>
      <c r="IP120" s="58"/>
      <c r="IQ120" s="58"/>
      <c r="IR120" s="58"/>
      <c r="IS120" s="58"/>
      <c r="IT120" s="58"/>
      <c r="IU120" s="58"/>
      <c r="IV120" s="58"/>
      <c r="IW120" s="58"/>
    </row>
    <row r="121" spans="1:257" ht="15.75" thickBot="1" x14ac:dyDescent="0.3">
      <c r="A121" s="54">
        <f t="shared" si="2"/>
        <v>96</v>
      </c>
      <c r="B121" s="58" t="s">
        <v>4849</v>
      </c>
      <c r="C121" s="4" t="s">
        <v>54</v>
      </c>
      <c r="D121" s="4" t="s">
        <v>24</v>
      </c>
      <c r="E121" s="4" t="s">
        <v>5034</v>
      </c>
      <c r="F121" s="4" t="s">
        <v>130</v>
      </c>
      <c r="G121" s="4" t="s">
        <v>135</v>
      </c>
      <c r="H121" s="98" t="s">
        <v>5300</v>
      </c>
      <c r="I121" s="98">
        <v>2</v>
      </c>
      <c r="J121" s="4" t="s">
        <v>5059</v>
      </c>
      <c r="K121" s="99">
        <f>2/I121</f>
        <v>1</v>
      </c>
      <c r="L121" s="98" t="s">
        <v>5301</v>
      </c>
      <c r="M121" s="4" t="s">
        <v>5061</v>
      </c>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58"/>
      <c r="GL121" s="58"/>
      <c r="GM121" s="58"/>
      <c r="GN121" s="58"/>
      <c r="GO121" s="58"/>
      <c r="GP121" s="58"/>
      <c r="GQ121" s="58"/>
      <c r="GR121" s="58"/>
      <c r="GS121" s="58"/>
      <c r="GT121" s="58"/>
      <c r="GU121" s="58"/>
      <c r="GV121" s="58"/>
      <c r="GW121" s="58"/>
      <c r="GX121" s="58"/>
      <c r="GY121" s="58"/>
      <c r="GZ121" s="58"/>
      <c r="HA121" s="58"/>
      <c r="HB121" s="58"/>
      <c r="HC121" s="58"/>
      <c r="HD121" s="58"/>
      <c r="HE121" s="58"/>
      <c r="HF121" s="58"/>
      <c r="HG121" s="58"/>
      <c r="HH121" s="58"/>
      <c r="HI121" s="58"/>
      <c r="HJ121" s="58"/>
      <c r="HK121" s="58"/>
      <c r="HL121" s="58"/>
      <c r="HM121" s="58"/>
      <c r="HN121" s="58"/>
      <c r="HO121" s="58"/>
      <c r="HP121" s="58"/>
      <c r="HQ121" s="58"/>
      <c r="HR121" s="58"/>
      <c r="HS121" s="58"/>
      <c r="HT121" s="58"/>
      <c r="HU121" s="58"/>
      <c r="HV121" s="58"/>
      <c r="HW121" s="58"/>
      <c r="HX121" s="58"/>
      <c r="HY121" s="58"/>
      <c r="HZ121" s="58"/>
      <c r="IA121" s="58"/>
      <c r="IB121" s="58"/>
      <c r="IC121" s="58"/>
      <c r="ID121" s="58"/>
      <c r="IE121" s="58"/>
      <c r="IF121" s="58"/>
      <c r="IG121" s="58"/>
      <c r="IH121" s="58"/>
      <c r="II121" s="58"/>
      <c r="IJ121" s="58"/>
      <c r="IK121" s="58"/>
      <c r="IL121" s="58"/>
      <c r="IM121" s="58"/>
      <c r="IN121" s="58"/>
      <c r="IO121" s="58"/>
      <c r="IP121" s="58"/>
      <c r="IQ121" s="58"/>
      <c r="IR121" s="58"/>
      <c r="IS121" s="58"/>
      <c r="IT121" s="58"/>
      <c r="IU121" s="58"/>
      <c r="IV121" s="58"/>
      <c r="IW121" s="58"/>
    </row>
    <row r="122" spans="1:257" ht="15.75" thickBot="1" x14ac:dyDescent="0.3">
      <c r="A122" s="54">
        <f>A109+1</f>
        <v>116</v>
      </c>
      <c r="B122" s="58" t="s">
        <v>5302</v>
      </c>
      <c r="C122" s="4" t="s">
        <v>54</v>
      </c>
      <c r="D122" s="4" t="s">
        <v>24</v>
      </c>
      <c r="E122" s="4" t="s">
        <v>5034</v>
      </c>
      <c r="F122" s="4" t="s">
        <v>130</v>
      </c>
      <c r="G122" s="4" t="s">
        <v>135</v>
      </c>
      <c r="H122" s="98" t="s">
        <v>5303</v>
      </c>
      <c r="I122" s="104">
        <v>1</v>
      </c>
      <c r="J122" s="4" t="s">
        <v>5059</v>
      </c>
      <c r="K122" s="105">
        <f>38.98%/I122</f>
        <v>0.38979999999999998</v>
      </c>
      <c r="L122" s="98" t="s">
        <v>5304</v>
      </c>
      <c r="M122" s="4" t="s">
        <v>5061</v>
      </c>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58"/>
      <c r="FF122" s="58"/>
      <c r="FG122" s="58"/>
      <c r="FH122" s="58"/>
      <c r="FI122" s="58"/>
      <c r="FJ122" s="58"/>
      <c r="FK122" s="58"/>
      <c r="FL122" s="58"/>
      <c r="FM122" s="58"/>
      <c r="FN122" s="58"/>
      <c r="FO122" s="58"/>
      <c r="FP122" s="58"/>
      <c r="FQ122" s="58"/>
      <c r="FR122" s="58"/>
      <c r="FS122" s="58"/>
      <c r="FT122" s="58"/>
      <c r="FU122" s="58"/>
      <c r="FV122" s="58"/>
      <c r="FW122" s="58"/>
      <c r="FX122" s="58"/>
      <c r="FY122" s="58"/>
      <c r="FZ122" s="58"/>
      <c r="GA122" s="58"/>
      <c r="GB122" s="58"/>
      <c r="GC122" s="58"/>
      <c r="GD122" s="58"/>
      <c r="GE122" s="58"/>
      <c r="GF122" s="58"/>
      <c r="GG122" s="58"/>
      <c r="GH122" s="58"/>
      <c r="GI122" s="58"/>
      <c r="GJ122" s="58"/>
      <c r="GK122" s="58"/>
      <c r="GL122" s="58"/>
      <c r="GM122" s="58"/>
      <c r="GN122" s="58"/>
      <c r="GO122" s="58"/>
      <c r="GP122" s="58"/>
      <c r="GQ122" s="58"/>
      <c r="GR122" s="58"/>
      <c r="GS122" s="58"/>
      <c r="GT122" s="58"/>
      <c r="GU122" s="58"/>
      <c r="GV122" s="58"/>
      <c r="GW122" s="58"/>
      <c r="GX122" s="58"/>
      <c r="GY122" s="58"/>
      <c r="GZ122" s="58"/>
      <c r="HA122" s="58"/>
      <c r="HB122" s="58"/>
      <c r="HC122" s="58"/>
      <c r="HD122" s="58"/>
      <c r="HE122" s="58"/>
      <c r="HF122" s="58"/>
      <c r="HG122" s="58"/>
      <c r="HH122" s="58"/>
      <c r="HI122" s="58"/>
      <c r="HJ122" s="58"/>
      <c r="HK122" s="58"/>
      <c r="HL122" s="58"/>
      <c r="HM122" s="58"/>
      <c r="HN122" s="58"/>
      <c r="HO122" s="58"/>
      <c r="HP122" s="58"/>
      <c r="HQ122" s="58"/>
      <c r="HR122" s="58"/>
      <c r="HS122" s="58"/>
      <c r="HT122" s="58"/>
      <c r="HU122" s="58"/>
      <c r="HV122" s="58"/>
      <c r="HW122" s="58"/>
      <c r="HX122" s="58"/>
      <c r="HY122" s="58"/>
      <c r="HZ122" s="58"/>
      <c r="IA122" s="58"/>
      <c r="IB122" s="58"/>
      <c r="IC122" s="58"/>
      <c r="ID122" s="58"/>
      <c r="IE122" s="58"/>
      <c r="IF122" s="58"/>
      <c r="IG122" s="58"/>
      <c r="IH122" s="58"/>
      <c r="II122" s="58"/>
      <c r="IJ122" s="58"/>
      <c r="IK122" s="58"/>
      <c r="IL122" s="58"/>
      <c r="IM122" s="58"/>
      <c r="IN122" s="58"/>
      <c r="IO122" s="58"/>
      <c r="IP122" s="58"/>
      <c r="IQ122" s="58"/>
      <c r="IR122" s="58"/>
      <c r="IS122" s="58"/>
      <c r="IT122" s="58"/>
      <c r="IU122" s="58"/>
      <c r="IV122" s="58"/>
      <c r="IW122" s="58"/>
    </row>
    <row r="123" spans="1:257" ht="15.75" thickBot="1" x14ac:dyDescent="0.3">
      <c r="A123" s="54">
        <f t="shared" si="2"/>
        <v>117</v>
      </c>
      <c r="B123" s="58" t="s">
        <v>5305</v>
      </c>
      <c r="C123" s="4" t="s">
        <v>54</v>
      </c>
      <c r="D123" s="4" t="s">
        <v>24</v>
      </c>
      <c r="E123" s="4" t="s">
        <v>5034</v>
      </c>
      <c r="F123" s="4" t="s">
        <v>130</v>
      </c>
      <c r="G123" s="4" t="s">
        <v>135</v>
      </c>
      <c r="H123" s="98" t="s">
        <v>5306</v>
      </c>
      <c r="I123" s="104">
        <v>1</v>
      </c>
      <c r="J123" s="4" t="s">
        <v>5059</v>
      </c>
      <c r="K123" s="99">
        <f>0%/I123</f>
        <v>0</v>
      </c>
      <c r="L123" s="98" t="s">
        <v>5307</v>
      </c>
      <c r="M123" s="4" t="s">
        <v>5061</v>
      </c>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58"/>
      <c r="GL123" s="58"/>
      <c r="GM123" s="58"/>
      <c r="GN123" s="58"/>
      <c r="GO123" s="58"/>
      <c r="GP123" s="58"/>
      <c r="GQ123" s="58"/>
      <c r="GR123" s="58"/>
      <c r="GS123" s="58"/>
      <c r="GT123" s="58"/>
      <c r="GU123" s="58"/>
      <c r="GV123" s="58"/>
      <c r="GW123" s="58"/>
      <c r="GX123" s="58"/>
      <c r="GY123" s="58"/>
      <c r="GZ123" s="58"/>
      <c r="HA123" s="58"/>
      <c r="HB123" s="58"/>
      <c r="HC123" s="58"/>
      <c r="HD123" s="58"/>
      <c r="HE123" s="58"/>
      <c r="HF123" s="58"/>
      <c r="HG123" s="58"/>
      <c r="HH123" s="58"/>
      <c r="HI123" s="58"/>
      <c r="HJ123" s="58"/>
      <c r="HK123" s="58"/>
      <c r="HL123" s="58"/>
      <c r="HM123" s="58"/>
      <c r="HN123" s="58"/>
      <c r="HO123" s="58"/>
      <c r="HP123" s="58"/>
      <c r="HQ123" s="58"/>
      <c r="HR123" s="58"/>
      <c r="HS123" s="58"/>
      <c r="HT123" s="58"/>
      <c r="HU123" s="58"/>
      <c r="HV123" s="58"/>
      <c r="HW123" s="58"/>
      <c r="HX123" s="58"/>
      <c r="HY123" s="58"/>
      <c r="HZ123" s="58"/>
      <c r="IA123" s="58"/>
      <c r="IB123" s="58"/>
      <c r="IC123" s="58"/>
      <c r="ID123" s="58"/>
      <c r="IE123" s="58"/>
      <c r="IF123" s="58"/>
      <c r="IG123" s="58"/>
      <c r="IH123" s="58"/>
      <c r="II123" s="58"/>
      <c r="IJ123" s="58"/>
      <c r="IK123" s="58"/>
      <c r="IL123" s="58"/>
      <c r="IM123" s="58"/>
      <c r="IN123" s="58"/>
      <c r="IO123" s="58"/>
      <c r="IP123" s="58"/>
      <c r="IQ123" s="58"/>
      <c r="IR123" s="58"/>
      <c r="IS123" s="58"/>
      <c r="IT123" s="58"/>
      <c r="IU123" s="58"/>
      <c r="IV123" s="58"/>
      <c r="IW123" s="58"/>
    </row>
    <row r="124" spans="1:257" ht="15.75" thickBot="1" x14ac:dyDescent="0.3">
      <c r="A124" s="54">
        <f t="shared" si="2"/>
        <v>118</v>
      </c>
      <c r="B124" s="58" t="s">
        <v>5308</v>
      </c>
      <c r="C124" s="4" t="s">
        <v>54</v>
      </c>
      <c r="D124" s="4" t="s">
        <v>24</v>
      </c>
      <c r="E124" s="4" t="s">
        <v>5034</v>
      </c>
      <c r="F124" s="4" t="s">
        <v>130</v>
      </c>
      <c r="G124" s="4" t="s">
        <v>135</v>
      </c>
      <c r="H124" s="98" t="s">
        <v>5309</v>
      </c>
      <c r="I124" s="100">
        <v>1</v>
      </c>
      <c r="J124" s="4" t="s">
        <v>5059</v>
      </c>
      <c r="K124" s="105">
        <f>50.39%/I124</f>
        <v>0.50390000000000001</v>
      </c>
      <c r="L124" s="98" t="s">
        <v>5304</v>
      </c>
      <c r="M124" s="4" t="s">
        <v>5061</v>
      </c>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c r="GS124" s="58"/>
      <c r="GT124" s="58"/>
      <c r="GU124" s="58"/>
      <c r="GV124" s="58"/>
      <c r="GW124" s="58"/>
      <c r="GX124" s="58"/>
      <c r="GY124" s="58"/>
      <c r="GZ124" s="58"/>
      <c r="HA124" s="58"/>
      <c r="HB124" s="58"/>
      <c r="HC124" s="58"/>
      <c r="HD124" s="58"/>
      <c r="HE124" s="58"/>
      <c r="HF124" s="58"/>
      <c r="HG124" s="58"/>
      <c r="HH124" s="58"/>
      <c r="HI124" s="58"/>
      <c r="HJ124" s="58"/>
      <c r="HK124" s="58"/>
      <c r="HL124" s="58"/>
      <c r="HM124" s="58"/>
      <c r="HN124" s="58"/>
      <c r="HO124" s="58"/>
      <c r="HP124" s="58"/>
      <c r="HQ124" s="58"/>
      <c r="HR124" s="58"/>
      <c r="HS124" s="58"/>
      <c r="HT124" s="58"/>
      <c r="HU124" s="58"/>
      <c r="HV124" s="58"/>
      <c r="HW124" s="58"/>
      <c r="HX124" s="58"/>
      <c r="HY124" s="58"/>
      <c r="HZ124" s="58"/>
      <c r="IA124" s="58"/>
      <c r="IB124" s="58"/>
      <c r="IC124" s="58"/>
      <c r="ID124" s="58"/>
      <c r="IE124" s="58"/>
      <c r="IF124" s="58"/>
      <c r="IG124" s="58"/>
      <c r="IH124" s="58"/>
      <c r="II124" s="58"/>
      <c r="IJ124" s="58"/>
      <c r="IK124" s="58"/>
      <c r="IL124" s="58"/>
      <c r="IM124" s="58"/>
      <c r="IN124" s="58"/>
      <c r="IO124" s="58"/>
      <c r="IP124" s="58"/>
      <c r="IQ124" s="58"/>
      <c r="IR124" s="58"/>
      <c r="IS124" s="58"/>
      <c r="IT124" s="58"/>
      <c r="IU124" s="58"/>
      <c r="IV124" s="58"/>
      <c r="IW124" s="58"/>
    </row>
    <row r="125" spans="1:257" ht="15.75" thickBot="1" x14ac:dyDescent="0.3">
      <c r="A125" s="54">
        <f t="shared" si="2"/>
        <v>119</v>
      </c>
      <c r="B125" s="58" t="s">
        <v>5310</v>
      </c>
      <c r="C125" s="4" t="s">
        <v>54</v>
      </c>
      <c r="D125" s="4" t="s">
        <v>24</v>
      </c>
      <c r="E125" s="4" t="s">
        <v>5034</v>
      </c>
      <c r="F125" s="4" t="s">
        <v>130</v>
      </c>
      <c r="G125" s="4" t="s">
        <v>135</v>
      </c>
      <c r="H125" s="98" t="s">
        <v>5311</v>
      </c>
      <c r="I125" s="104">
        <v>1</v>
      </c>
      <c r="J125" s="4" t="s">
        <v>5059</v>
      </c>
      <c r="K125" s="99">
        <f>0%/I125</f>
        <v>0</v>
      </c>
      <c r="L125" s="98" t="s">
        <v>5312</v>
      </c>
      <c r="M125" s="4" t="s">
        <v>5061</v>
      </c>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c r="FS125" s="58"/>
      <c r="FT125" s="58"/>
      <c r="FU125" s="58"/>
      <c r="FV125" s="58"/>
      <c r="FW125" s="58"/>
      <c r="FX125" s="58"/>
      <c r="FY125" s="58"/>
      <c r="FZ125" s="58"/>
      <c r="GA125" s="58"/>
      <c r="GB125" s="58"/>
      <c r="GC125" s="58"/>
      <c r="GD125" s="58"/>
      <c r="GE125" s="58"/>
      <c r="GF125" s="58"/>
      <c r="GG125" s="58"/>
      <c r="GH125" s="58"/>
      <c r="GI125" s="58"/>
      <c r="GJ125" s="58"/>
      <c r="GK125" s="58"/>
      <c r="GL125" s="58"/>
      <c r="GM125" s="58"/>
      <c r="GN125" s="58"/>
      <c r="GO125" s="58"/>
      <c r="GP125" s="58"/>
      <c r="GQ125" s="58"/>
      <c r="GR125" s="58"/>
      <c r="GS125" s="58"/>
      <c r="GT125" s="58"/>
      <c r="GU125" s="58"/>
      <c r="GV125" s="58"/>
      <c r="GW125" s="58"/>
      <c r="GX125" s="58"/>
      <c r="GY125" s="58"/>
      <c r="GZ125" s="58"/>
      <c r="HA125" s="58"/>
      <c r="HB125" s="58"/>
      <c r="HC125" s="58"/>
      <c r="HD125" s="58"/>
      <c r="HE125" s="58"/>
      <c r="HF125" s="58"/>
      <c r="HG125" s="58"/>
      <c r="HH125" s="58"/>
      <c r="HI125" s="58"/>
      <c r="HJ125" s="58"/>
      <c r="HK125" s="58"/>
      <c r="HL125" s="58"/>
      <c r="HM125" s="58"/>
      <c r="HN125" s="58"/>
      <c r="HO125" s="58"/>
      <c r="HP125" s="58"/>
      <c r="HQ125" s="58"/>
      <c r="HR125" s="58"/>
      <c r="HS125" s="58"/>
      <c r="HT125" s="58"/>
      <c r="HU125" s="58"/>
      <c r="HV125" s="58"/>
      <c r="HW125" s="58"/>
      <c r="HX125" s="58"/>
      <c r="HY125" s="58"/>
      <c r="HZ125" s="58"/>
      <c r="IA125" s="58"/>
      <c r="IB125" s="58"/>
      <c r="IC125" s="58"/>
      <c r="ID125" s="58"/>
      <c r="IE125" s="58"/>
      <c r="IF125" s="58"/>
      <c r="IG125" s="58"/>
      <c r="IH125" s="58"/>
      <c r="II125" s="58"/>
      <c r="IJ125" s="58"/>
      <c r="IK125" s="58"/>
      <c r="IL125" s="58"/>
      <c r="IM125" s="58"/>
      <c r="IN125" s="58"/>
      <c r="IO125" s="58"/>
      <c r="IP125" s="58"/>
      <c r="IQ125" s="58"/>
      <c r="IR125" s="58"/>
      <c r="IS125" s="58"/>
      <c r="IT125" s="58"/>
      <c r="IU125" s="58"/>
      <c r="IV125" s="58"/>
      <c r="IW125" s="58"/>
    </row>
    <row r="126" spans="1:257" ht="15.75" thickBot="1" x14ac:dyDescent="0.3">
      <c r="A126" s="54">
        <f t="shared" si="2"/>
        <v>120</v>
      </c>
      <c r="B126" s="58" t="s">
        <v>5313</v>
      </c>
      <c r="C126" s="4" t="s">
        <v>54</v>
      </c>
      <c r="D126" s="4" t="s">
        <v>24</v>
      </c>
      <c r="E126" s="4" t="s">
        <v>5034</v>
      </c>
      <c r="F126" s="4" t="s">
        <v>130</v>
      </c>
      <c r="G126" s="4" t="s">
        <v>135</v>
      </c>
      <c r="H126" s="98" t="s">
        <v>5314</v>
      </c>
      <c r="I126" s="100">
        <v>0.02</v>
      </c>
      <c r="J126" s="4" t="s">
        <v>5059</v>
      </c>
      <c r="K126" s="99">
        <f>2%/I126</f>
        <v>1</v>
      </c>
      <c r="L126" s="98" t="s">
        <v>5315</v>
      </c>
      <c r="M126" s="4" t="s">
        <v>5061</v>
      </c>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N126" s="58"/>
      <c r="FO126" s="58"/>
      <c r="FP126" s="58"/>
      <c r="FQ126" s="58"/>
      <c r="FR126" s="58"/>
      <c r="FS126" s="58"/>
      <c r="FT126" s="58"/>
      <c r="FU126" s="58"/>
      <c r="FV126" s="58"/>
      <c r="FW126" s="58"/>
      <c r="FX126" s="58"/>
      <c r="FY126" s="58"/>
      <c r="FZ126" s="58"/>
      <c r="GA126" s="58"/>
      <c r="GB126" s="58"/>
      <c r="GC126" s="58"/>
      <c r="GD126" s="58"/>
      <c r="GE126" s="58"/>
      <c r="GF126" s="58"/>
      <c r="GG126" s="58"/>
      <c r="GH126" s="58"/>
      <c r="GI126" s="58"/>
      <c r="GJ126" s="58"/>
      <c r="GK126" s="58"/>
      <c r="GL126" s="58"/>
      <c r="GM126" s="58"/>
      <c r="GN126" s="58"/>
      <c r="GO126" s="58"/>
      <c r="GP126" s="58"/>
      <c r="GQ126" s="58"/>
      <c r="GR126" s="58"/>
      <c r="GS126" s="58"/>
      <c r="GT126" s="58"/>
      <c r="GU126" s="58"/>
      <c r="GV126" s="58"/>
      <c r="GW126" s="58"/>
      <c r="GX126" s="58"/>
      <c r="GY126" s="58"/>
      <c r="GZ126" s="58"/>
      <c r="HA126" s="58"/>
      <c r="HB126" s="58"/>
      <c r="HC126" s="58"/>
      <c r="HD126" s="58"/>
      <c r="HE126" s="58"/>
      <c r="HF126" s="58"/>
      <c r="HG126" s="58"/>
      <c r="HH126" s="58"/>
      <c r="HI126" s="58"/>
      <c r="HJ126" s="58"/>
      <c r="HK126" s="58"/>
      <c r="HL126" s="58"/>
      <c r="HM126" s="58"/>
      <c r="HN126" s="58"/>
      <c r="HO126" s="58"/>
      <c r="HP126" s="58"/>
      <c r="HQ126" s="58"/>
      <c r="HR126" s="58"/>
      <c r="HS126" s="58"/>
      <c r="HT126" s="58"/>
      <c r="HU126" s="58"/>
      <c r="HV126" s="58"/>
      <c r="HW126" s="58"/>
      <c r="HX126" s="58"/>
      <c r="HY126" s="58"/>
      <c r="HZ126" s="58"/>
      <c r="IA126" s="58"/>
      <c r="IB126" s="58"/>
      <c r="IC126" s="58"/>
      <c r="ID126" s="58"/>
      <c r="IE126" s="58"/>
      <c r="IF126" s="58"/>
      <c r="IG126" s="58"/>
      <c r="IH126" s="58"/>
      <c r="II126" s="58"/>
      <c r="IJ126" s="58"/>
      <c r="IK126" s="58"/>
      <c r="IL126" s="58"/>
      <c r="IM126" s="58"/>
      <c r="IN126" s="58"/>
      <c r="IO126" s="58"/>
      <c r="IP126" s="58"/>
      <c r="IQ126" s="58"/>
      <c r="IR126" s="58"/>
      <c r="IS126" s="58"/>
      <c r="IT126" s="58"/>
      <c r="IU126" s="58"/>
      <c r="IV126" s="58"/>
      <c r="IW126" s="58"/>
    </row>
    <row r="127" spans="1:257" ht="15.75" thickBot="1" x14ac:dyDescent="0.3">
      <c r="A127" s="54">
        <f t="shared" si="2"/>
        <v>121</v>
      </c>
      <c r="B127" s="58" t="s">
        <v>5316</v>
      </c>
      <c r="C127" s="4" t="s">
        <v>54</v>
      </c>
      <c r="D127" s="4" t="s">
        <v>24</v>
      </c>
      <c r="E127" s="4" t="s">
        <v>5034</v>
      </c>
      <c r="F127" s="4" t="s">
        <v>130</v>
      </c>
      <c r="G127" s="4" t="s">
        <v>135</v>
      </c>
      <c r="H127" s="98" t="s">
        <v>5317</v>
      </c>
      <c r="I127" s="98">
        <v>1</v>
      </c>
      <c r="J127" s="4" t="s">
        <v>5059</v>
      </c>
      <c r="K127" s="99">
        <f>1/I127</f>
        <v>1</v>
      </c>
      <c r="L127" s="98" t="s">
        <v>5318</v>
      </c>
      <c r="M127" s="4" t="s">
        <v>5061</v>
      </c>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c r="FS127" s="58"/>
      <c r="FT127" s="58"/>
      <c r="FU127" s="58"/>
      <c r="FV127" s="58"/>
      <c r="FW127" s="58"/>
      <c r="FX127" s="58"/>
      <c r="FY127" s="58"/>
      <c r="FZ127" s="58"/>
      <c r="GA127" s="58"/>
      <c r="GB127" s="58"/>
      <c r="GC127" s="58"/>
      <c r="GD127" s="58"/>
      <c r="GE127" s="58"/>
      <c r="GF127" s="58"/>
      <c r="GG127" s="58"/>
      <c r="GH127" s="58"/>
      <c r="GI127" s="58"/>
      <c r="GJ127" s="58"/>
      <c r="GK127" s="58"/>
      <c r="GL127" s="58"/>
      <c r="GM127" s="58"/>
      <c r="GN127" s="58"/>
      <c r="GO127" s="58"/>
      <c r="GP127" s="58"/>
      <c r="GQ127" s="58"/>
      <c r="GR127" s="58"/>
      <c r="GS127" s="58"/>
      <c r="GT127" s="58"/>
      <c r="GU127" s="58"/>
      <c r="GV127" s="58"/>
      <c r="GW127" s="58"/>
      <c r="GX127" s="58"/>
      <c r="GY127" s="58"/>
      <c r="GZ127" s="58"/>
      <c r="HA127" s="58"/>
      <c r="HB127" s="58"/>
      <c r="HC127" s="58"/>
      <c r="HD127" s="58"/>
      <c r="HE127" s="58"/>
      <c r="HF127" s="58"/>
      <c r="HG127" s="58"/>
      <c r="HH127" s="58"/>
      <c r="HI127" s="58"/>
      <c r="HJ127" s="58"/>
      <c r="HK127" s="58"/>
      <c r="HL127" s="58"/>
      <c r="HM127" s="58"/>
      <c r="HN127" s="58"/>
      <c r="HO127" s="58"/>
      <c r="HP127" s="58"/>
      <c r="HQ127" s="58"/>
      <c r="HR127" s="58"/>
      <c r="HS127" s="58"/>
      <c r="HT127" s="58"/>
      <c r="HU127" s="58"/>
      <c r="HV127" s="58"/>
      <c r="HW127" s="58"/>
      <c r="HX127" s="58"/>
      <c r="HY127" s="58"/>
      <c r="HZ127" s="58"/>
      <c r="IA127" s="58"/>
      <c r="IB127" s="58"/>
      <c r="IC127" s="58"/>
      <c r="ID127" s="58"/>
      <c r="IE127" s="58"/>
      <c r="IF127" s="58"/>
      <c r="IG127" s="58"/>
      <c r="IH127" s="58"/>
      <c r="II127" s="58"/>
      <c r="IJ127" s="58"/>
      <c r="IK127" s="58"/>
      <c r="IL127" s="58"/>
      <c r="IM127" s="58"/>
      <c r="IN127" s="58"/>
      <c r="IO127" s="58"/>
      <c r="IP127" s="58"/>
      <c r="IQ127" s="58"/>
      <c r="IR127" s="58"/>
      <c r="IS127" s="58"/>
      <c r="IT127" s="58"/>
      <c r="IU127" s="58"/>
      <c r="IV127" s="58"/>
      <c r="IW127" s="58"/>
    </row>
    <row r="128" spans="1:257" ht="15.75" thickBot="1" x14ac:dyDescent="0.3">
      <c r="A128" s="54">
        <f t="shared" si="2"/>
        <v>122</v>
      </c>
      <c r="B128" s="58" t="s">
        <v>5319</v>
      </c>
      <c r="C128" s="4" t="s">
        <v>54</v>
      </c>
      <c r="D128" s="4" t="s">
        <v>24</v>
      </c>
      <c r="E128" s="4" t="s">
        <v>5034</v>
      </c>
      <c r="F128" s="4" t="s">
        <v>130</v>
      </c>
      <c r="G128" s="4" t="s">
        <v>135</v>
      </c>
      <c r="H128" s="98" t="s">
        <v>5320</v>
      </c>
      <c r="I128" s="100">
        <v>0.5</v>
      </c>
      <c r="J128" s="4" t="s">
        <v>5059</v>
      </c>
      <c r="K128" s="99">
        <f>83%/I128</f>
        <v>1.66</v>
      </c>
      <c r="L128" s="98" t="s">
        <v>5321</v>
      </c>
      <c r="M128" s="4" t="s">
        <v>5061</v>
      </c>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c r="FS128" s="58"/>
      <c r="FT128" s="58"/>
      <c r="FU128" s="58"/>
      <c r="FV128" s="58"/>
      <c r="FW128" s="58"/>
      <c r="FX128" s="58"/>
      <c r="FY128" s="58"/>
      <c r="FZ128" s="58"/>
      <c r="GA128" s="58"/>
      <c r="GB128" s="58"/>
      <c r="GC128" s="58"/>
      <c r="GD128" s="58"/>
      <c r="GE128" s="58"/>
      <c r="GF128" s="58"/>
      <c r="GG128" s="58"/>
      <c r="GH128" s="58"/>
      <c r="GI128" s="58"/>
      <c r="GJ128" s="58"/>
      <c r="GK128" s="58"/>
      <c r="GL128" s="58"/>
      <c r="GM128" s="58"/>
      <c r="GN128" s="58"/>
      <c r="GO128" s="58"/>
      <c r="GP128" s="58"/>
      <c r="GQ128" s="58"/>
      <c r="GR128" s="58"/>
      <c r="GS128" s="58"/>
      <c r="GT128" s="58"/>
      <c r="GU128" s="58"/>
      <c r="GV128" s="58"/>
      <c r="GW128" s="58"/>
      <c r="GX128" s="58"/>
      <c r="GY128" s="58"/>
      <c r="GZ128" s="58"/>
      <c r="HA128" s="58"/>
      <c r="HB128" s="58"/>
      <c r="HC128" s="58"/>
      <c r="HD128" s="58"/>
      <c r="HE128" s="58"/>
      <c r="HF128" s="58"/>
      <c r="HG128" s="58"/>
      <c r="HH128" s="58"/>
      <c r="HI128" s="58"/>
      <c r="HJ128" s="58"/>
      <c r="HK128" s="58"/>
      <c r="HL128" s="58"/>
      <c r="HM128" s="58"/>
      <c r="HN128" s="58"/>
      <c r="HO128" s="58"/>
      <c r="HP128" s="58"/>
      <c r="HQ128" s="58"/>
      <c r="HR128" s="58"/>
      <c r="HS128" s="58"/>
      <c r="HT128" s="58"/>
      <c r="HU128" s="58"/>
      <c r="HV128" s="58"/>
      <c r="HW128" s="58"/>
      <c r="HX128" s="58"/>
      <c r="HY128" s="58"/>
      <c r="HZ128" s="58"/>
      <c r="IA128" s="58"/>
      <c r="IB128" s="58"/>
      <c r="IC128" s="58"/>
      <c r="ID128" s="58"/>
      <c r="IE128" s="58"/>
      <c r="IF128" s="58"/>
      <c r="IG128" s="58"/>
      <c r="IH128" s="58"/>
      <c r="II128" s="58"/>
      <c r="IJ128" s="58"/>
      <c r="IK128" s="58"/>
      <c r="IL128" s="58"/>
      <c r="IM128" s="58"/>
      <c r="IN128" s="58"/>
      <c r="IO128" s="58"/>
      <c r="IP128" s="58"/>
      <c r="IQ128" s="58"/>
      <c r="IR128" s="58"/>
      <c r="IS128" s="58"/>
      <c r="IT128" s="58"/>
      <c r="IU128" s="58"/>
      <c r="IV128" s="58"/>
      <c r="IW128" s="58"/>
    </row>
    <row r="129" spans="1:257" ht="15.75" thickBot="1" x14ac:dyDescent="0.3">
      <c r="A129" s="54">
        <f t="shared" si="2"/>
        <v>123</v>
      </c>
      <c r="B129" s="58" t="s">
        <v>5322</v>
      </c>
      <c r="C129" s="4" t="s">
        <v>54</v>
      </c>
      <c r="D129" s="4" t="s">
        <v>24</v>
      </c>
      <c r="E129" s="97" t="s">
        <v>5037</v>
      </c>
      <c r="F129" s="4" t="s">
        <v>130</v>
      </c>
      <c r="G129" s="4" t="s">
        <v>135</v>
      </c>
      <c r="H129" s="98" t="s">
        <v>5323</v>
      </c>
      <c r="I129" s="98">
        <v>1</v>
      </c>
      <c r="J129" s="4" t="s">
        <v>5059</v>
      </c>
      <c r="K129" s="99">
        <f>1/I129</f>
        <v>1</v>
      </c>
      <c r="L129" s="98" t="s">
        <v>5324</v>
      </c>
      <c r="M129" s="4" t="s">
        <v>5061</v>
      </c>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c r="FS129" s="58"/>
      <c r="FT129" s="58"/>
      <c r="FU129" s="58"/>
      <c r="FV129" s="58"/>
      <c r="FW129" s="58"/>
      <c r="FX129" s="58"/>
      <c r="FY129" s="58"/>
      <c r="FZ129" s="58"/>
      <c r="GA129" s="58"/>
      <c r="GB129" s="58"/>
      <c r="GC129" s="58"/>
      <c r="GD129" s="58"/>
      <c r="GE129" s="58"/>
      <c r="GF129" s="58"/>
      <c r="GG129" s="58"/>
      <c r="GH129" s="58"/>
      <c r="GI129" s="58"/>
      <c r="GJ129" s="58"/>
      <c r="GK129" s="58"/>
      <c r="GL129" s="58"/>
      <c r="GM129" s="58"/>
      <c r="GN129" s="58"/>
      <c r="GO129" s="58"/>
      <c r="GP129" s="58"/>
      <c r="GQ129" s="58"/>
      <c r="GR129" s="58"/>
      <c r="GS129" s="58"/>
      <c r="GT129" s="58"/>
      <c r="GU129" s="58"/>
      <c r="GV129" s="58"/>
      <c r="GW129" s="58"/>
      <c r="GX129" s="58"/>
      <c r="GY129" s="58"/>
      <c r="GZ129" s="58"/>
      <c r="HA129" s="58"/>
      <c r="HB129" s="58"/>
      <c r="HC129" s="58"/>
      <c r="HD129" s="58"/>
      <c r="HE129" s="58"/>
      <c r="HF129" s="58"/>
      <c r="HG129" s="58"/>
      <c r="HH129" s="58"/>
      <c r="HI129" s="58"/>
      <c r="HJ129" s="58"/>
      <c r="HK129" s="58"/>
      <c r="HL129" s="58"/>
      <c r="HM129" s="58"/>
      <c r="HN129" s="58"/>
      <c r="HO129" s="58"/>
      <c r="HP129" s="58"/>
      <c r="HQ129" s="58"/>
      <c r="HR129" s="58"/>
      <c r="HS129" s="58"/>
      <c r="HT129" s="58"/>
      <c r="HU129" s="58"/>
      <c r="HV129" s="58"/>
      <c r="HW129" s="58"/>
      <c r="HX129" s="58"/>
      <c r="HY129" s="58"/>
      <c r="HZ129" s="58"/>
      <c r="IA129" s="58"/>
      <c r="IB129" s="58"/>
      <c r="IC129" s="58"/>
      <c r="ID129" s="58"/>
      <c r="IE129" s="58"/>
      <c r="IF129" s="58"/>
      <c r="IG129" s="58"/>
      <c r="IH129" s="58"/>
      <c r="II129" s="58"/>
      <c r="IJ129" s="58"/>
      <c r="IK129" s="58"/>
      <c r="IL129" s="58"/>
      <c r="IM129" s="58"/>
      <c r="IN129" s="58"/>
      <c r="IO129" s="58"/>
      <c r="IP129" s="58"/>
      <c r="IQ129" s="58"/>
      <c r="IR129" s="58"/>
      <c r="IS129" s="58"/>
      <c r="IT129" s="58"/>
      <c r="IU129" s="58"/>
      <c r="IV129" s="58"/>
      <c r="IW129" s="58"/>
    </row>
    <row r="130" spans="1:257" ht="15.75" thickBot="1" x14ac:dyDescent="0.3">
      <c r="A130" s="54">
        <f t="shared" si="2"/>
        <v>124</v>
      </c>
      <c r="B130" s="58" t="s">
        <v>5325</v>
      </c>
      <c r="C130" s="4" t="s">
        <v>54</v>
      </c>
      <c r="D130" s="4" t="s">
        <v>24</v>
      </c>
      <c r="E130" s="97" t="s">
        <v>5037</v>
      </c>
      <c r="F130" s="4" t="s">
        <v>130</v>
      </c>
      <c r="G130" s="4" t="s">
        <v>135</v>
      </c>
      <c r="H130" s="98" t="s">
        <v>5326</v>
      </c>
      <c r="I130" s="98">
        <v>1</v>
      </c>
      <c r="J130" s="4" t="s">
        <v>5059</v>
      </c>
      <c r="K130" s="99">
        <f>1/I130</f>
        <v>1</v>
      </c>
      <c r="L130" s="98" t="s">
        <v>5327</v>
      </c>
      <c r="M130" s="4" t="s">
        <v>5061</v>
      </c>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c r="FS130" s="58"/>
      <c r="FT130" s="58"/>
      <c r="FU130" s="58"/>
      <c r="FV130" s="58"/>
      <c r="FW130" s="58"/>
      <c r="FX130" s="58"/>
      <c r="FY130" s="58"/>
      <c r="FZ130" s="58"/>
      <c r="GA130" s="58"/>
      <c r="GB130" s="58"/>
      <c r="GC130" s="58"/>
      <c r="GD130" s="58"/>
      <c r="GE130" s="58"/>
      <c r="GF130" s="58"/>
      <c r="GG130" s="58"/>
      <c r="GH130" s="58"/>
      <c r="GI130" s="58"/>
      <c r="GJ130" s="58"/>
      <c r="GK130" s="58"/>
      <c r="GL130" s="58"/>
      <c r="GM130" s="58"/>
      <c r="GN130" s="58"/>
      <c r="GO130" s="58"/>
      <c r="GP130" s="58"/>
      <c r="GQ130" s="58"/>
      <c r="GR130" s="58"/>
      <c r="GS130" s="58"/>
      <c r="GT130" s="58"/>
      <c r="GU130" s="58"/>
      <c r="GV130" s="58"/>
      <c r="GW130" s="58"/>
      <c r="GX130" s="58"/>
      <c r="GY130" s="58"/>
      <c r="GZ130" s="58"/>
      <c r="HA130" s="58"/>
      <c r="HB130" s="58"/>
      <c r="HC130" s="58"/>
      <c r="HD130" s="58"/>
      <c r="HE130" s="58"/>
      <c r="HF130" s="58"/>
      <c r="HG130" s="58"/>
      <c r="HH130" s="58"/>
      <c r="HI130" s="58"/>
      <c r="HJ130" s="58"/>
      <c r="HK130" s="58"/>
      <c r="HL130" s="58"/>
      <c r="HM130" s="58"/>
      <c r="HN130" s="58"/>
      <c r="HO130" s="58"/>
      <c r="HP130" s="58"/>
      <c r="HQ130" s="58"/>
      <c r="HR130" s="58"/>
      <c r="HS130" s="58"/>
      <c r="HT130" s="58"/>
      <c r="HU130" s="58"/>
      <c r="HV130" s="58"/>
      <c r="HW130" s="58"/>
      <c r="HX130" s="58"/>
      <c r="HY130" s="58"/>
      <c r="HZ130" s="58"/>
      <c r="IA130" s="58"/>
      <c r="IB130" s="58"/>
      <c r="IC130" s="58"/>
      <c r="ID130" s="58"/>
      <c r="IE130" s="58"/>
      <c r="IF130" s="58"/>
      <c r="IG130" s="58"/>
      <c r="IH130" s="58"/>
      <c r="II130" s="58"/>
      <c r="IJ130" s="58"/>
      <c r="IK130" s="58"/>
      <c r="IL130" s="58"/>
      <c r="IM130" s="58"/>
      <c r="IN130" s="58"/>
      <c r="IO130" s="58"/>
      <c r="IP130" s="58"/>
      <c r="IQ130" s="58"/>
      <c r="IR130" s="58"/>
      <c r="IS130" s="58"/>
      <c r="IT130" s="58"/>
      <c r="IU130" s="58"/>
      <c r="IV130" s="58"/>
      <c r="IW130" s="58"/>
    </row>
    <row r="131" spans="1:257" ht="15.75" thickBot="1" x14ac:dyDescent="0.3">
      <c r="A131" s="54">
        <f t="shared" si="2"/>
        <v>125</v>
      </c>
      <c r="B131" s="58" t="s">
        <v>5328</v>
      </c>
      <c r="C131" s="4" t="s">
        <v>54</v>
      </c>
      <c r="D131" s="4" t="s">
        <v>24</v>
      </c>
      <c r="E131" s="97" t="s">
        <v>5037</v>
      </c>
      <c r="F131" s="4" t="s">
        <v>130</v>
      </c>
      <c r="G131" s="4" t="s">
        <v>135</v>
      </c>
      <c r="H131" s="98" t="s">
        <v>5329</v>
      </c>
      <c r="I131" s="98">
        <v>3</v>
      </c>
      <c r="J131" s="4" t="s">
        <v>5059</v>
      </c>
      <c r="K131" s="99">
        <f>5/I131</f>
        <v>1.6666666666666667</v>
      </c>
      <c r="L131" s="98" t="s">
        <v>5330</v>
      </c>
      <c r="M131" s="4" t="s">
        <v>5061</v>
      </c>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8"/>
      <c r="FF131" s="58"/>
      <c r="FG131" s="58"/>
      <c r="FH131" s="58"/>
      <c r="FI131" s="58"/>
      <c r="FJ131" s="58"/>
      <c r="FK131" s="58"/>
      <c r="FL131" s="58"/>
      <c r="FM131" s="58"/>
      <c r="FN131" s="58"/>
      <c r="FO131" s="58"/>
      <c r="FP131" s="58"/>
      <c r="FQ131" s="58"/>
      <c r="FR131" s="58"/>
      <c r="FS131" s="58"/>
      <c r="FT131" s="58"/>
      <c r="FU131" s="58"/>
      <c r="FV131" s="58"/>
      <c r="FW131" s="58"/>
      <c r="FX131" s="58"/>
      <c r="FY131" s="58"/>
      <c r="FZ131" s="58"/>
      <c r="GA131" s="58"/>
      <c r="GB131" s="58"/>
      <c r="GC131" s="58"/>
      <c r="GD131" s="58"/>
      <c r="GE131" s="58"/>
      <c r="GF131" s="58"/>
      <c r="GG131" s="58"/>
      <c r="GH131" s="58"/>
      <c r="GI131" s="58"/>
      <c r="GJ131" s="58"/>
      <c r="GK131" s="58"/>
      <c r="GL131" s="58"/>
      <c r="GM131" s="58"/>
      <c r="GN131" s="58"/>
      <c r="GO131" s="58"/>
      <c r="GP131" s="58"/>
      <c r="GQ131" s="58"/>
      <c r="GR131" s="58"/>
      <c r="GS131" s="58"/>
      <c r="GT131" s="58"/>
      <c r="GU131" s="58"/>
      <c r="GV131" s="58"/>
      <c r="GW131" s="58"/>
      <c r="GX131" s="58"/>
      <c r="GY131" s="58"/>
      <c r="GZ131" s="58"/>
      <c r="HA131" s="58"/>
      <c r="HB131" s="58"/>
      <c r="HC131" s="58"/>
      <c r="HD131" s="58"/>
      <c r="HE131" s="58"/>
      <c r="HF131" s="58"/>
      <c r="HG131" s="58"/>
      <c r="HH131" s="58"/>
      <c r="HI131" s="58"/>
      <c r="HJ131" s="58"/>
      <c r="HK131" s="58"/>
      <c r="HL131" s="58"/>
      <c r="HM131" s="58"/>
      <c r="HN131" s="58"/>
      <c r="HO131" s="58"/>
      <c r="HP131" s="58"/>
      <c r="HQ131" s="58"/>
      <c r="HR131" s="58"/>
      <c r="HS131" s="58"/>
      <c r="HT131" s="58"/>
      <c r="HU131" s="58"/>
      <c r="HV131" s="58"/>
      <c r="HW131" s="58"/>
      <c r="HX131" s="58"/>
      <c r="HY131" s="58"/>
      <c r="HZ131" s="58"/>
      <c r="IA131" s="58"/>
      <c r="IB131" s="58"/>
      <c r="IC131" s="58"/>
      <c r="ID131" s="58"/>
      <c r="IE131" s="58"/>
      <c r="IF131" s="58"/>
      <c r="IG131" s="58"/>
      <c r="IH131" s="58"/>
      <c r="II131" s="58"/>
      <c r="IJ131" s="58"/>
      <c r="IK131" s="58"/>
      <c r="IL131" s="58"/>
      <c r="IM131" s="58"/>
      <c r="IN131" s="58"/>
      <c r="IO131" s="58"/>
      <c r="IP131" s="58"/>
      <c r="IQ131" s="58"/>
      <c r="IR131" s="58"/>
      <c r="IS131" s="58"/>
      <c r="IT131" s="58"/>
      <c r="IU131" s="58"/>
      <c r="IV131" s="58"/>
      <c r="IW131" s="58"/>
    </row>
    <row r="132" spans="1:257" ht="15.75" thickBot="1" x14ac:dyDescent="0.3">
      <c r="A132" s="54">
        <f t="shared" si="2"/>
        <v>126</v>
      </c>
      <c r="B132" s="58" t="s">
        <v>5331</v>
      </c>
      <c r="C132" s="4" t="s">
        <v>54</v>
      </c>
      <c r="D132" s="4" t="s">
        <v>24</v>
      </c>
      <c r="E132" s="97" t="s">
        <v>5037</v>
      </c>
      <c r="F132" s="4" t="s">
        <v>130</v>
      </c>
      <c r="G132" s="4" t="s">
        <v>135</v>
      </c>
      <c r="H132" s="98" t="s">
        <v>5332</v>
      </c>
      <c r="I132" s="98">
        <v>1</v>
      </c>
      <c r="J132" s="4" t="s">
        <v>5059</v>
      </c>
      <c r="K132" s="99">
        <f>1/I132</f>
        <v>1</v>
      </c>
      <c r="L132" s="98" t="s">
        <v>5333</v>
      </c>
      <c r="M132" s="4" t="s">
        <v>5061</v>
      </c>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c r="FJ132" s="58"/>
      <c r="FK132" s="58"/>
      <c r="FL132" s="58"/>
      <c r="FM132" s="58"/>
      <c r="FN132" s="58"/>
      <c r="FO132" s="58"/>
      <c r="FP132" s="58"/>
      <c r="FQ132" s="58"/>
      <c r="FR132" s="58"/>
      <c r="FS132" s="58"/>
      <c r="FT132" s="58"/>
      <c r="FU132" s="58"/>
      <c r="FV132" s="58"/>
      <c r="FW132" s="58"/>
      <c r="FX132" s="58"/>
      <c r="FY132" s="58"/>
      <c r="FZ132" s="58"/>
      <c r="GA132" s="58"/>
      <c r="GB132" s="58"/>
      <c r="GC132" s="58"/>
      <c r="GD132" s="58"/>
      <c r="GE132" s="58"/>
      <c r="GF132" s="58"/>
      <c r="GG132" s="58"/>
      <c r="GH132" s="58"/>
      <c r="GI132" s="58"/>
      <c r="GJ132" s="58"/>
      <c r="GK132" s="58"/>
      <c r="GL132" s="58"/>
      <c r="GM132" s="58"/>
      <c r="GN132" s="58"/>
      <c r="GO132" s="58"/>
      <c r="GP132" s="58"/>
      <c r="GQ132" s="58"/>
      <c r="GR132" s="58"/>
      <c r="GS132" s="58"/>
      <c r="GT132" s="58"/>
      <c r="GU132" s="58"/>
      <c r="GV132" s="58"/>
      <c r="GW132" s="58"/>
      <c r="GX132" s="58"/>
      <c r="GY132" s="58"/>
      <c r="GZ132" s="58"/>
      <c r="HA132" s="58"/>
      <c r="HB132" s="58"/>
      <c r="HC132" s="58"/>
      <c r="HD132" s="58"/>
      <c r="HE132" s="58"/>
      <c r="HF132" s="58"/>
      <c r="HG132" s="58"/>
      <c r="HH132" s="58"/>
      <c r="HI132" s="58"/>
      <c r="HJ132" s="58"/>
      <c r="HK132" s="58"/>
      <c r="HL132" s="58"/>
      <c r="HM132" s="58"/>
      <c r="HN132" s="58"/>
      <c r="HO132" s="58"/>
      <c r="HP132" s="58"/>
      <c r="HQ132" s="58"/>
      <c r="HR132" s="58"/>
      <c r="HS132" s="58"/>
      <c r="HT132" s="58"/>
      <c r="HU132" s="58"/>
      <c r="HV132" s="58"/>
      <c r="HW132" s="58"/>
      <c r="HX132" s="58"/>
      <c r="HY132" s="58"/>
      <c r="HZ132" s="58"/>
      <c r="IA132" s="58"/>
      <c r="IB132" s="58"/>
      <c r="IC132" s="58"/>
      <c r="ID132" s="58"/>
      <c r="IE132" s="58"/>
      <c r="IF132" s="58"/>
      <c r="IG132" s="58"/>
      <c r="IH132" s="58"/>
      <c r="II132" s="58"/>
      <c r="IJ132" s="58"/>
      <c r="IK132" s="58"/>
      <c r="IL132" s="58"/>
      <c r="IM132" s="58"/>
      <c r="IN132" s="58"/>
      <c r="IO132" s="58"/>
      <c r="IP132" s="58"/>
      <c r="IQ132" s="58"/>
      <c r="IR132" s="58"/>
      <c r="IS132" s="58"/>
      <c r="IT132" s="58"/>
      <c r="IU132" s="58"/>
      <c r="IV132" s="58"/>
      <c r="IW132" s="58"/>
    </row>
    <row r="133" spans="1:257" ht="15.75" thickBot="1" x14ac:dyDescent="0.3">
      <c r="A133" s="54">
        <f t="shared" si="2"/>
        <v>127</v>
      </c>
      <c r="B133" s="58" t="s">
        <v>5334</v>
      </c>
      <c r="C133" s="4" t="s">
        <v>54</v>
      </c>
      <c r="D133" s="4" t="s">
        <v>24</v>
      </c>
      <c r="E133" s="97" t="s">
        <v>5335</v>
      </c>
      <c r="F133" s="4" t="s">
        <v>130</v>
      </c>
      <c r="G133" s="4" t="s">
        <v>135</v>
      </c>
      <c r="H133" s="98" t="s">
        <v>5336</v>
      </c>
      <c r="I133" s="98">
        <v>1</v>
      </c>
      <c r="J133" s="4" t="s">
        <v>5059</v>
      </c>
      <c r="K133" s="99">
        <f>1/I133</f>
        <v>1</v>
      </c>
      <c r="L133" s="98" t="s">
        <v>5337</v>
      </c>
      <c r="M133" s="4" t="s">
        <v>5061</v>
      </c>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c r="DV133" s="58"/>
      <c r="DW133" s="58"/>
      <c r="DX133" s="58"/>
      <c r="DY133" s="58"/>
      <c r="DZ133" s="58"/>
      <c r="EA133" s="58"/>
      <c r="EB133" s="58"/>
      <c r="EC133" s="58"/>
      <c r="ED133" s="58"/>
      <c r="EE133" s="58"/>
      <c r="EF133" s="58"/>
      <c r="EG133" s="58"/>
      <c r="EH133" s="58"/>
      <c r="EI133" s="58"/>
      <c r="EJ133" s="58"/>
      <c r="EK133" s="58"/>
      <c r="EL133" s="58"/>
      <c r="EM133" s="58"/>
      <c r="EN133" s="58"/>
      <c r="EO133" s="58"/>
      <c r="EP133" s="58"/>
      <c r="EQ133" s="58"/>
      <c r="ER133" s="58"/>
      <c r="ES133" s="58"/>
      <c r="ET133" s="58"/>
      <c r="EU133" s="58"/>
      <c r="EV133" s="58"/>
      <c r="EW133" s="58"/>
      <c r="EX133" s="58"/>
      <c r="EY133" s="58"/>
      <c r="EZ133" s="58"/>
      <c r="FA133" s="58"/>
      <c r="FB133" s="58"/>
      <c r="FC133" s="58"/>
      <c r="FD133" s="58"/>
      <c r="FE133" s="58"/>
      <c r="FF133" s="58"/>
      <c r="FG133" s="58"/>
      <c r="FH133" s="58"/>
      <c r="FI133" s="58"/>
      <c r="FJ133" s="58"/>
      <c r="FK133" s="58"/>
      <c r="FL133" s="58"/>
      <c r="FM133" s="58"/>
      <c r="FN133" s="58"/>
      <c r="FO133" s="58"/>
      <c r="FP133" s="58"/>
      <c r="FQ133" s="58"/>
      <c r="FR133" s="58"/>
      <c r="FS133" s="58"/>
      <c r="FT133" s="58"/>
      <c r="FU133" s="58"/>
      <c r="FV133" s="58"/>
      <c r="FW133" s="58"/>
      <c r="FX133" s="58"/>
      <c r="FY133" s="58"/>
      <c r="FZ133" s="58"/>
      <c r="GA133" s="58"/>
      <c r="GB133" s="58"/>
      <c r="GC133" s="58"/>
      <c r="GD133" s="58"/>
      <c r="GE133" s="58"/>
      <c r="GF133" s="58"/>
      <c r="GG133" s="58"/>
      <c r="GH133" s="58"/>
      <c r="GI133" s="58"/>
      <c r="GJ133" s="58"/>
      <c r="GK133" s="58"/>
      <c r="GL133" s="58"/>
      <c r="GM133" s="58"/>
      <c r="GN133" s="58"/>
      <c r="GO133" s="58"/>
      <c r="GP133" s="58"/>
      <c r="GQ133" s="58"/>
      <c r="GR133" s="58"/>
      <c r="GS133" s="58"/>
      <c r="GT133" s="58"/>
      <c r="GU133" s="58"/>
      <c r="GV133" s="58"/>
      <c r="GW133" s="58"/>
      <c r="GX133" s="58"/>
      <c r="GY133" s="58"/>
      <c r="GZ133" s="58"/>
      <c r="HA133" s="58"/>
      <c r="HB133" s="58"/>
      <c r="HC133" s="58"/>
      <c r="HD133" s="58"/>
      <c r="HE133" s="58"/>
      <c r="HF133" s="58"/>
      <c r="HG133" s="58"/>
      <c r="HH133" s="58"/>
      <c r="HI133" s="58"/>
      <c r="HJ133" s="58"/>
      <c r="HK133" s="58"/>
      <c r="HL133" s="58"/>
      <c r="HM133" s="58"/>
      <c r="HN133" s="58"/>
      <c r="HO133" s="58"/>
      <c r="HP133" s="58"/>
      <c r="HQ133" s="58"/>
      <c r="HR133" s="58"/>
      <c r="HS133" s="58"/>
      <c r="HT133" s="58"/>
      <c r="HU133" s="58"/>
      <c r="HV133" s="58"/>
      <c r="HW133" s="58"/>
      <c r="HX133" s="58"/>
      <c r="HY133" s="58"/>
      <c r="HZ133" s="58"/>
      <c r="IA133" s="58"/>
      <c r="IB133" s="58"/>
      <c r="IC133" s="58"/>
      <c r="ID133" s="58"/>
      <c r="IE133" s="58"/>
      <c r="IF133" s="58"/>
      <c r="IG133" s="58"/>
      <c r="IH133" s="58"/>
      <c r="II133" s="58"/>
      <c r="IJ133" s="58"/>
      <c r="IK133" s="58"/>
      <c r="IL133" s="58"/>
      <c r="IM133" s="58"/>
      <c r="IN133" s="58"/>
      <c r="IO133" s="58"/>
      <c r="IP133" s="58"/>
      <c r="IQ133" s="58"/>
      <c r="IR133" s="58"/>
      <c r="IS133" s="58"/>
      <c r="IT133" s="58"/>
      <c r="IU133" s="58"/>
      <c r="IV133" s="58"/>
      <c r="IW133" s="58"/>
    </row>
    <row r="134" spans="1:257" ht="15.75" thickBot="1" x14ac:dyDescent="0.3">
      <c r="A134" s="54">
        <f t="shared" si="2"/>
        <v>128</v>
      </c>
      <c r="B134" s="58" t="s">
        <v>5338</v>
      </c>
      <c r="C134" s="4" t="s">
        <v>54</v>
      </c>
      <c r="D134" s="4" t="s">
        <v>24</v>
      </c>
      <c r="E134" s="97" t="s">
        <v>5335</v>
      </c>
      <c r="F134" s="4" t="s">
        <v>130</v>
      </c>
      <c r="G134" s="4" t="s">
        <v>135</v>
      </c>
      <c r="H134" s="98" t="s">
        <v>5339</v>
      </c>
      <c r="I134" s="100">
        <v>0.9</v>
      </c>
      <c r="J134" s="4" t="s">
        <v>5059</v>
      </c>
      <c r="K134" s="99">
        <f>90%/I134</f>
        <v>1</v>
      </c>
      <c r="L134" s="98" t="s">
        <v>5340</v>
      </c>
      <c r="M134" s="4" t="s">
        <v>5061</v>
      </c>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c r="EO134" s="58"/>
      <c r="EP134" s="58"/>
      <c r="EQ134" s="58"/>
      <c r="ER134" s="58"/>
      <c r="ES134" s="58"/>
      <c r="ET134" s="58"/>
      <c r="EU134" s="58"/>
      <c r="EV134" s="58"/>
      <c r="EW134" s="58"/>
      <c r="EX134" s="58"/>
      <c r="EY134" s="58"/>
      <c r="EZ134" s="58"/>
      <c r="FA134" s="58"/>
      <c r="FB134" s="58"/>
      <c r="FC134" s="58"/>
      <c r="FD134" s="58"/>
      <c r="FE134" s="58"/>
      <c r="FF134" s="58"/>
      <c r="FG134" s="58"/>
      <c r="FH134" s="58"/>
      <c r="FI134" s="58"/>
      <c r="FJ134" s="58"/>
      <c r="FK134" s="58"/>
      <c r="FL134" s="58"/>
      <c r="FM134" s="58"/>
      <c r="FN134" s="58"/>
      <c r="FO134" s="58"/>
      <c r="FP134" s="58"/>
      <c r="FQ134" s="58"/>
      <c r="FR134" s="58"/>
      <c r="FS134" s="58"/>
      <c r="FT134" s="58"/>
      <c r="FU134" s="58"/>
      <c r="FV134" s="58"/>
      <c r="FW134" s="58"/>
      <c r="FX134" s="58"/>
      <c r="FY134" s="58"/>
      <c r="FZ134" s="58"/>
      <c r="GA134" s="58"/>
      <c r="GB134" s="58"/>
      <c r="GC134" s="58"/>
      <c r="GD134" s="58"/>
      <c r="GE134" s="58"/>
      <c r="GF134" s="58"/>
      <c r="GG134" s="58"/>
      <c r="GH134" s="58"/>
      <c r="GI134" s="58"/>
      <c r="GJ134" s="58"/>
      <c r="GK134" s="58"/>
      <c r="GL134" s="58"/>
      <c r="GM134" s="58"/>
      <c r="GN134" s="58"/>
      <c r="GO134" s="58"/>
      <c r="GP134" s="58"/>
      <c r="GQ134" s="58"/>
      <c r="GR134" s="58"/>
      <c r="GS134" s="58"/>
      <c r="GT134" s="58"/>
      <c r="GU134" s="58"/>
      <c r="GV134" s="58"/>
      <c r="GW134" s="58"/>
      <c r="GX134" s="58"/>
      <c r="GY134" s="58"/>
      <c r="GZ134" s="58"/>
      <c r="HA134" s="58"/>
      <c r="HB134" s="58"/>
      <c r="HC134" s="58"/>
      <c r="HD134" s="58"/>
      <c r="HE134" s="58"/>
      <c r="HF134" s="58"/>
      <c r="HG134" s="58"/>
      <c r="HH134" s="58"/>
      <c r="HI134" s="58"/>
      <c r="HJ134" s="58"/>
      <c r="HK134" s="58"/>
      <c r="HL134" s="58"/>
      <c r="HM134" s="58"/>
      <c r="HN134" s="58"/>
      <c r="HO134" s="58"/>
      <c r="HP134" s="58"/>
      <c r="HQ134" s="58"/>
      <c r="HR134" s="58"/>
      <c r="HS134" s="58"/>
      <c r="HT134" s="58"/>
      <c r="HU134" s="58"/>
      <c r="HV134" s="58"/>
      <c r="HW134" s="58"/>
      <c r="HX134" s="58"/>
      <c r="HY134" s="58"/>
      <c r="HZ134" s="58"/>
      <c r="IA134" s="58"/>
      <c r="IB134" s="58"/>
      <c r="IC134" s="58"/>
      <c r="ID134" s="58"/>
      <c r="IE134" s="58"/>
      <c r="IF134" s="58"/>
      <c r="IG134" s="58"/>
      <c r="IH134" s="58"/>
      <c r="II134" s="58"/>
      <c r="IJ134" s="58"/>
      <c r="IK134" s="58"/>
      <c r="IL134" s="58"/>
      <c r="IM134" s="58"/>
      <c r="IN134" s="58"/>
      <c r="IO134" s="58"/>
      <c r="IP134" s="58"/>
      <c r="IQ134" s="58"/>
      <c r="IR134" s="58"/>
      <c r="IS134" s="58"/>
      <c r="IT134" s="58"/>
      <c r="IU134" s="58"/>
      <c r="IV134" s="58"/>
      <c r="IW134" s="58"/>
    </row>
    <row r="135" spans="1:257" ht="15.75" thickBot="1" x14ac:dyDescent="0.3">
      <c r="A135" s="54">
        <f t="shared" si="2"/>
        <v>129</v>
      </c>
      <c r="B135" s="58" t="s">
        <v>5341</v>
      </c>
      <c r="C135" s="4" t="s">
        <v>54</v>
      </c>
      <c r="D135" s="4" t="s">
        <v>24</v>
      </c>
      <c r="E135" s="97" t="s">
        <v>5047</v>
      </c>
      <c r="F135" s="4" t="s">
        <v>130</v>
      </c>
      <c r="G135" s="4" t="s">
        <v>135</v>
      </c>
      <c r="H135" s="98" t="s">
        <v>5342</v>
      </c>
      <c r="I135" s="98">
        <v>1</v>
      </c>
      <c r="J135" s="4" t="s">
        <v>5059</v>
      </c>
      <c r="K135" s="99">
        <f>1/I135</f>
        <v>1</v>
      </c>
      <c r="L135" s="98" t="s">
        <v>5343</v>
      </c>
      <c r="M135" s="4" t="s">
        <v>5061</v>
      </c>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c r="EM135" s="58"/>
      <c r="EN135" s="58"/>
      <c r="EO135" s="58"/>
      <c r="EP135" s="58"/>
      <c r="EQ135" s="58"/>
      <c r="ER135" s="58"/>
      <c r="ES135" s="58"/>
      <c r="ET135" s="58"/>
      <c r="EU135" s="58"/>
      <c r="EV135" s="58"/>
      <c r="EW135" s="58"/>
      <c r="EX135" s="58"/>
      <c r="EY135" s="58"/>
      <c r="EZ135" s="58"/>
      <c r="FA135" s="58"/>
      <c r="FB135" s="58"/>
      <c r="FC135" s="58"/>
      <c r="FD135" s="58"/>
      <c r="FE135" s="58"/>
      <c r="FF135" s="58"/>
      <c r="FG135" s="58"/>
      <c r="FH135" s="58"/>
      <c r="FI135" s="58"/>
      <c r="FJ135" s="58"/>
      <c r="FK135" s="58"/>
      <c r="FL135" s="58"/>
      <c r="FM135" s="58"/>
      <c r="FN135" s="58"/>
      <c r="FO135" s="58"/>
      <c r="FP135" s="58"/>
      <c r="FQ135" s="58"/>
      <c r="FR135" s="58"/>
      <c r="FS135" s="58"/>
      <c r="FT135" s="58"/>
      <c r="FU135" s="58"/>
      <c r="FV135" s="58"/>
      <c r="FW135" s="58"/>
      <c r="FX135" s="58"/>
      <c r="FY135" s="58"/>
      <c r="FZ135" s="58"/>
      <c r="GA135" s="58"/>
      <c r="GB135" s="58"/>
      <c r="GC135" s="58"/>
      <c r="GD135" s="58"/>
      <c r="GE135" s="58"/>
      <c r="GF135" s="58"/>
      <c r="GG135" s="58"/>
      <c r="GH135" s="58"/>
      <c r="GI135" s="58"/>
      <c r="GJ135" s="58"/>
      <c r="GK135" s="58"/>
      <c r="GL135" s="58"/>
      <c r="GM135" s="58"/>
      <c r="GN135" s="58"/>
      <c r="GO135" s="58"/>
      <c r="GP135" s="58"/>
      <c r="GQ135" s="58"/>
      <c r="GR135" s="58"/>
      <c r="GS135" s="58"/>
      <c r="GT135" s="58"/>
      <c r="GU135" s="58"/>
      <c r="GV135" s="58"/>
      <c r="GW135" s="58"/>
      <c r="GX135" s="58"/>
      <c r="GY135" s="58"/>
      <c r="GZ135" s="58"/>
      <c r="HA135" s="58"/>
      <c r="HB135" s="58"/>
      <c r="HC135" s="58"/>
      <c r="HD135" s="58"/>
      <c r="HE135" s="58"/>
      <c r="HF135" s="58"/>
      <c r="HG135" s="58"/>
      <c r="HH135" s="58"/>
      <c r="HI135" s="58"/>
      <c r="HJ135" s="58"/>
      <c r="HK135" s="58"/>
      <c r="HL135" s="58"/>
      <c r="HM135" s="58"/>
      <c r="HN135" s="58"/>
      <c r="HO135" s="58"/>
      <c r="HP135" s="58"/>
      <c r="HQ135" s="58"/>
      <c r="HR135" s="58"/>
      <c r="HS135" s="58"/>
      <c r="HT135" s="58"/>
      <c r="HU135" s="58"/>
      <c r="HV135" s="58"/>
      <c r="HW135" s="58"/>
      <c r="HX135" s="58"/>
      <c r="HY135" s="58"/>
      <c r="HZ135" s="58"/>
      <c r="IA135" s="58"/>
      <c r="IB135" s="58"/>
      <c r="IC135" s="58"/>
      <c r="ID135" s="58"/>
      <c r="IE135" s="58"/>
      <c r="IF135" s="58"/>
      <c r="IG135" s="58"/>
      <c r="IH135" s="58"/>
      <c r="II135" s="58"/>
      <c r="IJ135" s="58"/>
      <c r="IK135" s="58"/>
      <c r="IL135" s="58"/>
      <c r="IM135" s="58"/>
      <c r="IN135" s="58"/>
      <c r="IO135" s="58"/>
      <c r="IP135" s="58"/>
      <c r="IQ135" s="58"/>
      <c r="IR135" s="58"/>
      <c r="IS135" s="58"/>
      <c r="IT135" s="58"/>
      <c r="IU135" s="58"/>
      <c r="IV135" s="58"/>
      <c r="IW135" s="58"/>
    </row>
    <row r="136" spans="1:257" ht="15.75" thickBot="1" x14ac:dyDescent="0.3">
      <c r="A136" s="54">
        <f t="shared" si="2"/>
        <v>130</v>
      </c>
      <c r="B136" s="58" t="s">
        <v>5344</v>
      </c>
      <c r="C136" s="4" t="s">
        <v>54</v>
      </c>
      <c r="D136" s="4" t="s">
        <v>24</v>
      </c>
      <c r="E136" s="97" t="s">
        <v>5047</v>
      </c>
      <c r="F136" s="4" t="s">
        <v>130</v>
      </c>
      <c r="G136" s="4" t="s">
        <v>135</v>
      </c>
      <c r="H136" s="98" t="s">
        <v>5345</v>
      </c>
      <c r="I136" s="98">
        <v>1</v>
      </c>
      <c r="J136" s="4" t="s">
        <v>5059</v>
      </c>
      <c r="K136" s="99">
        <f>1/I136</f>
        <v>1</v>
      </c>
      <c r="L136" s="98" t="s">
        <v>5346</v>
      </c>
      <c r="M136" s="4" t="s">
        <v>5061</v>
      </c>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N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58"/>
      <c r="GL136" s="58"/>
      <c r="GM136" s="58"/>
      <c r="GN136" s="58"/>
      <c r="GO136" s="58"/>
      <c r="GP136" s="58"/>
      <c r="GQ136" s="58"/>
      <c r="GR136" s="58"/>
      <c r="GS136" s="58"/>
      <c r="GT136" s="58"/>
      <c r="GU136" s="58"/>
      <c r="GV136" s="58"/>
      <c r="GW136" s="58"/>
      <c r="GX136" s="58"/>
      <c r="GY136" s="58"/>
      <c r="GZ136" s="58"/>
      <c r="HA136" s="58"/>
      <c r="HB136" s="58"/>
      <c r="HC136" s="58"/>
      <c r="HD136" s="58"/>
      <c r="HE136" s="58"/>
      <c r="HF136" s="58"/>
      <c r="HG136" s="58"/>
      <c r="HH136" s="58"/>
      <c r="HI136" s="58"/>
      <c r="HJ136" s="58"/>
      <c r="HK136" s="58"/>
      <c r="HL136" s="58"/>
      <c r="HM136" s="58"/>
      <c r="HN136" s="58"/>
      <c r="HO136" s="58"/>
      <c r="HP136" s="58"/>
      <c r="HQ136" s="58"/>
      <c r="HR136" s="58"/>
      <c r="HS136" s="58"/>
      <c r="HT136" s="58"/>
      <c r="HU136" s="58"/>
      <c r="HV136" s="58"/>
      <c r="HW136" s="58"/>
      <c r="HX136" s="58"/>
      <c r="HY136" s="58"/>
      <c r="HZ136" s="58"/>
      <c r="IA136" s="58"/>
      <c r="IB136" s="58"/>
      <c r="IC136" s="58"/>
      <c r="ID136" s="58"/>
      <c r="IE136" s="58"/>
      <c r="IF136" s="58"/>
      <c r="IG136" s="58"/>
      <c r="IH136" s="58"/>
      <c r="II136" s="58"/>
      <c r="IJ136" s="58"/>
      <c r="IK136" s="58"/>
      <c r="IL136" s="58"/>
      <c r="IM136" s="58"/>
      <c r="IN136" s="58"/>
      <c r="IO136" s="58"/>
      <c r="IP136" s="58"/>
      <c r="IQ136" s="58"/>
      <c r="IR136" s="58"/>
      <c r="IS136" s="58"/>
      <c r="IT136" s="58"/>
      <c r="IU136" s="58"/>
      <c r="IV136" s="58"/>
      <c r="IW136" s="58"/>
    </row>
    <row r="137" spans="1:257" ht="15.75" thickBot="1" x14ac:dyDescent="0.3">
      <c r="A137" s="54">
        <f t="shared" si="2"/>
        <v>131</v>
      </c>
      <c r="B137" s="58" t="s">
        <v>5347</v>
      </c>
      <c r="C137" s="4" t="s">
        <v>54</v>
      </c>
      <c r="D137" s="4" t="s">
        <v>24</v>
      </c>
      <c r="E137" s="103" t="s">
        <v>5047</v>
      </c>
      <c r="F137" s="4" t="s">
        <v>130</v>
      </c>
      <c r="G137" s="4" t="s">
        <v>135</v>
      </c>
      <c r="H137" s="98" t="s">
        <v>5348</v>
      </c>
      <c r="I137" s="98">
        <v>1</v>
      </c>
      <c r="J137" s="4" t="s">
        <v>5059</v>
      </c>
      <c r="K137" s="99">
        <f>0.5/I137</f>
        <v>0.5</v>
      </c>
      <c r="L137" s="98" t="s">
        <v>5349</v>
      </c>
      <c r="M137" s="4" t="s">
        <v>5061</v>
      </c>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c r="GS137" s="58"/>
      <c r="GT137" s="58"/>
      <c r="GU137" s="58"/>
      <c r="GV137" s="58"/>
      <c r="GW137" s="58"/>
      <c r="GX137" s="58"/>
      <c r="GY137" s="58"/>
      <c r="GZ137" s="58"/>
      <c r="HA137" s="58"/>
      <c r="HB137" s="58"/>
      <c r="HC137" s="58"/>
      <c r="HD137" s="58"/>
      <c r="HE137" s="58"/>
      <c r="HF137" s="58"/>
      <c r="HG137" s="58"/>
      <c r="HH137" s="58"/>
      <c r="HI137" s="58"/>
      <c r="HJ137" s="58"/>
      <c r="HK137" s="58"/>
      <c r="HL137" s="58"/>
      <c r="HM137" s="58"/>
      <c r="HN137" s="58"/>
      <c r="HO137" s="58"/>
      <c r="HP137" s="58"/>
      <c r="HQ137" s="58"/>
      <c r="HR137" s="58"/>
      <c r="HS137" s="58"/>
      <c r="HT137" s="58"/>
      <c r="HU137" s="58"/>
      <c r="HV137" s="58"/>
      <c r="HW137" s="58"/>
      <c r="HX137" s="58"/>
      <c r="HY137" s="58"/>
      <c r="HZ137" s="58"/>
      <c r="IA137" s="58"/>
      <c r="IB137" s="58"/>
      <c r="IC137" s="58"/>
      <c r="ID137" s="58"/>
      <c r="IE137" s="58"/>
      <c r="IF137" s="58"/>
      <c r="IG137" s="58"/>
      <c r="IH137" s="58"/>
      <c r="II137" s="58"/>
      <c r="IJ137" s="58"/>
      <c r="IK137" s="58"/>
      <c r="IL137" s="58"/>
      <c r="IM137" s="58"/>
      <c r="IN137" s="58"/>
      <c r="IO137" s="58"/>
      <c r="IP137" s="58"/>
      <c r="IQ137" s="58"/>
      <c r="IR137" s="58"/>
      <c r="IS137" s="58"/>
      <c r="IT137" s="58"/>
      <c r="IU137" s="58"/>
      <c r="IV137" s="58"/>
      <c r="IW137" s="58"/>
    </row>
    <row r="138" spans="1:257" ht="15.75" thickBot="1" x14ac:dyDescent="0.3">
      <c r="A138" s="54">
        <f t="shared" si="2"/>
        <v>132</v>
      </c>
      <c r="B138" s="58" t="s">
        <v>5350</v>
      </c>
      <c r="C138" s="4" t="s">
        <v>54</v>
      </c>
      <c r="D138" s="4" t="s">
        <v>24</v>
      </c>
      <c r="E138" s="97" t="s">
        <v>5047</v>
      </c>
      <c r="F138" s="4" t="s">
        <v>130</v>
      </c>
      <c r="G138" s="4" t="s">
        <v>135</v>
      </c>
      <c r="H138" s="98" t="s">
        <v>5342</v>
      </c>
      <c r="I138" s="98">
        <v>1</v>
      </c>
      <c r="J138" s="4" t="s">
        <v>5059</v>
      </c>
      <c r="K138" s="99">
        <f>1/I138</f>
        <v>1</v>
      </c>
      <c r="L138" s="98" t="s">
        <v>5351</v>
      </c>
      <c r="M138" s="4" t="s">
        <v>5061</v>
      </c>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c r="FG138" s="58"/>
      <c r="FH138" s="58"/>
      <c r="FI138" s="58"/>
      <c r="FJ138" s="58"/>
      <c r="FK138" s="58"/>
      <c r="FL138" s="58"/>
      <c r="FM138" s="58"/>
      <c r="FN138" s="58"/>
      <c r="FO138" s="58"/>
      <c r="FP138" s="58"/>
      <c r="FQ138" s="58"/>
      <c r="FR138" s="58"/>
      <c r="FS138" s="58"/>
      <c r="FT138" s="58"/>
      <c r="FU138" s="58"/>
      <c r="FV138" s="58"/>
      <c r="FW138" s="58"/>
      <c r="FX138" s="58"/>
      <c r="FY138" s="58"/>
      <c r="FZ138" s="58"/>
      <c r="GA138" s="58"/>
      <c r="GB138" s="58"/>
      <c r="GC138" s="58"/>
      <c r="GD138" s="58"/>
      <c r="GE138" s="58"/>
      <c r="GF138" s="58"/>
      <c r="GG138" s="58"/>
      <c r="GH138" s="58"/>
      <c r="GI138" s="58"/>
      <c r="GJ138" s="58"/>
      <c r="GK138" s="58"/>
      <c r="GL138" s="58"/>
      <c r="GM138" s="58"/>
      <c r="GN138" s="58"/>
      <c r="GO138" s="58"/>
      <c r="GP138" s="58"/>
      <c r="GQ138" s="58"/>
      <c r="GR138" s="58"/>
      <c r="GS138" s="58"/>
      <c r="GT138" s="58"/>
      <c r="GU138" s="58"/>
      <c r="GV138" s="58"/>
      <c r="GW138" s="58"/>
      <c r="GX138" s="58"/>
      <c r="GY138" s="58"/>
      <c r="GZ138" s="58"/>
      <c r="HA138" s="58"/>
      <c r="HB138" s="58"/>
      <c r="HC138" s="58"/>
      <c r="HD138" s="58"/>
      <c r="HE138" s="58"/>
      <c r="HF138" s="58"/>
      <c r="HG138" s="58"/>
      <c r="HH138" s="58"/>
      <c r="HI138" s="58"/>
      <c r="HJ138" s="58"/>
      <c r="HK138" s="58"/>
      <c r="HL138" s="58"/>
      <c r="HM138" s="58"/>
      <c r="HN138" s="58"/>
      <c r="HO138" s="58"/>
      <c r="HP138" s="58"/>
      <c r="HQ138" s="58"/>
      <c r="HR138" s="58"/>
      <c r="HS138" s="58"/>
      <c r="HT138" s="58"/>
      <c r="HU138" s="58"/>
      <c r="HV138" s="58"/>
      <c r="HW138" s="58"/>
      <c r="HX138" s="58"/>
      <c r="HY138" s="58"/>
      <c r="HZ138" s="58"/>
      <c r="IA138" s="58"/>
      <c r="IB138" s="58"/>
      <c r="IC138" s="58"/>
      <c r="ID138" s="58"/>
      <c r="IE138" s="58"/>
      <c r="IF138" s="58"/>
      <c r="IG138" s="58"/>
      <c r="IH138" s="58"/>
      <c r="II138" s="58"/>
      <c r="IJ138" s="58"/>
      <c r="IK138" s="58"/>
      <c r="IL138" s="58"/>
      <c r="IM138" s="58"/>
      <c r="IN138" s="58"/>
      <c r="IO138" s="58"/>
      <c r="IP138" s="58"/>
      <c r="IQ138" s="58"/>
      <c r="IR138" s="58"/>
      <c r="IS138" s="58"/>
      <c r="IT138" s="58"/>
      <c r="IU138" s="58"/>
      <c r="IV138" s="58"/>
      <c r="IW138" s="58"/>
    </row>
    <row r="139" spans="1:257" ht="15.75" thickBot="1" x14ac:dyDescent="0.3">
      <c r="A139" s="54">
        <f t="shared" si="2"/>
        <v>133</v>
      </c>
      <c r="B139" s="58" t="s">
        <v>5352</v>
      </c>
      <c r="C139" s="4" t="s">
        <v>54</v>
      </c>
      <c r="D139" s="4" t="s">
        <v>24</v>
      </c>
      <c r="E139" s="97" t="s">
        <v>5047</v>
      </c>
      <c r="F139" s="4" t="s">
        <v>130</v>
      </c>
      <c r="G139" s="4" t="s">
        <v>135</v>
      </c>
      <c r="H139" s="98" t="s">
        <v>5353</v>
      </c>
      <c r="I139" s="98">
        <v>1</v>
      </c>
      <c r="J139" s="4" t="s">
        <v>5059</v>
      </c>
      <c r="K139" s="99">
        <f>1/I139</f>
        <v>1</v>
      </c>
      <c r="L139" s="98" t="s">
        <v>5354</v>
      </c>
      <c r="M139" s="4" t="s">
        <v>5061</v>
      </c>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N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58"/>
      <c r="GL139" s="58"/>
      <c r="GM139" s="58"/>
      <c r="GN139" s="58"/>
      <c r="GO139" s="58"/>
      <c r="GP139" s="58"/>
      <c r="GQ139" s="58"/>
      <c r="GR139" s="58"/>
      <c r="GS139" s="58"/>
      <c r="GT139" s="58"/>
      <c r="GU139" s="58"/>
      <c r="GV139" s="58"/>
      <c r="GW139" s="58"/>
      <c r="GX139" s="58"/>
      <c r="GY139" s="58"/>
      <c r="GZ139" s="58"/>
      <c r="HA139" s="58"/>
      <c r="HB139" s="58"/>
      <c r="HC139" s="58"/>
      <c r="HD139" s="58"/>
      <c r="HE139" s="58"/>
      <c r="HF139" s="58"/>
      <c r="HG139" s="58"/>
      <c r="HH139" s="58"/>
      <c r="HI139" s="58"/>
      <c r="HJ139" s="58"/>
      <c r="HK139" s="58"/>
      <c r="HL139" s="58"/>
      <c r="HM139" s="58"/>
      <c r="HN139" s="58"/>
      <c r="HO139" s="58"/>
      <c r="HP139" s="58"/>
      <c r="HQ139" s="58"/>
      <c r="HR139" s="58"/>
      <c r="HS139" s="58"/>
      <c r="HT139" s="58"/>
      <c r="HU139" s="58"/>
      <c r="HV139" s="58"/>
      <c r="HW139" s="58"/>
      <c r="HX139" s="58"/>
      <c r="HY139" s="58"/>
      <c r="HZ139" s="58"/>
      <c r="IA139" s="58"/>
      <c r="IB139" s="58"/>
      <c r="IC139" s="58"/>
      <c r="ID139" s="58"/>
      <c r="IE139" s="58"/>
      <c r="IF139" s="58"/>
      <c r="IG139" s="58"/>
      <c r="IH139" s="58"/>
      <c r="II139" s="58"/>
      <c r="IJ139" s="58"/>
      <c r="IK139" s="58"/>
      <c r="IL139" s="58"/>
      <c r="IM139" s="58"/>
      <c r="IN139" s="58"/>
      <c r="IO139" s="58"/>
      <c r="IP139" s="58"/>
      <c r="IQ139" s="58"/>
      <c r="IR139" s="58"/>
      <c r="IS139" s="58"/>
      <c r="IT139" s="58"/>
      <c r="IU139" s="58"/>
      <c r="IV139" s="58"/>
      <c r="IW139" s="58"/>
    </row>
    <row r="140" spans="1:257" ht="15.75" thickBot="1" x14ac:dyDescent="0.3">
      <c r="A140" s="54">
        <f t="shared" si="2"/>
        <v>134</v>
      </c>
      <c r="B140" s="58" t="s">
        <v>5355</v>
      </c>
      <c r="C140" s="4" t="s">
        <v>54</v>
      </c>
      <c r="D140" s="4" t="s">
        <v>24</v>
      </c>
      <c r="E140" s="97" t="s">
        <v>5047</v>
      </c>
      <c r="F140" s="4" t="s">
        <v>130</v>
      </c>
      <c r="G140" s="4" t="s">
        <v>135</v>
      </c>
      <c r="H140" s="98" t="s">
        <v>5356</v>
      </c>
      <c r="I140" s="98">
        <v>1</v>
      </c>
      <c r="J140" s="4" t="s">
        <v>5059</v>
      </c>
      <c r="K140" s="99">
        <f>0/I140</f>
        <v>0</v>
      </c>
      <c r="L140" s="98" t="s">
        <v>5357</v>
      </c>
      <c r="M140" s="4" t="s">
        <v>5061</v>
      </c>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c r="GS140" s="58"/>
      <c r="GT140" s="58"/>
      <c r="GU140" s="58"/>
      <c r="GV140" s="58"/>
      <c r="GW140" s="58"/>
      <c r="GX140" s="58"/>
      <c r="GY140" s="58"/>
      <c r="GZ140" s="58"/>
      <c r="HA140" s="58"/>
      <c r="HB140" s="58"/>
      <c r="HC140" s="58"/>
      <c r="HD140" s="58"/>
      <c r="HE140" s="58"/>
      <c r="HF140" s="58"/>
      <c r="HG140" s="58"/>
      <c r="HH140" s="58"/>
      <c r="HI140" s="58"/>
      <c r="HJ140" s="58"/>
      <c r="HK140" s="58"/>
      <c r="HL140" s="58"/>
      <c r="HM140" s="58"/>
      <c r="HN140" s="58"/>
      <c r="HO140" s="58"/>
      <c r="HP140" s="58"/>
      <c r="HQ140" s="58"/>
      <c r="HR140" s="58"/>
      <c r="HS140" s="58"/>
      <c r="HT140" s="58"/>
      <c r="HU140" s="58"/>
      <c r="HV140" s="58"/>
      <c r="HW140" s="58"/>
      <c r="HX140" s="58"/>
      <c r="HY140" s="58"/>
      <c r="HZ140" s="58"/>
      <c r="IA140" s="58"/>
      <c r="IB140" s="58"/>
      <c r="IC140" s="58"/>
      <c r="ID140" s="58"/>
      <c r="IE140" s="58"/>
      <c r="IF140" s="58"/>
      <c r="IG140" s="58"/>
      <c r="IH140" s="58"/>
      <c r="II140" s="58"/>
      <c r="IJ140" s="58"/>
      <c r="IK140" s="58"/>
      <c r="IL140" s="58"/>
      <c r="IM140" s="58"/>
      <c r="IN140" s="58"/>
      <c r="IO140" s="58"/>
      <c r="IP140" s="58"/>
      <c r="IQ140" s="58"/>
      <c r="IR140" s="58"/>
      <c r="IS140" s="58"/>
      <c r="IT140" s="58"/>
      <c r="IU140" s="58"/>
      <c r="IV140" s="58"/>
      <c r="IW140" s="58"/>
    </row>
    <row r="141" spans="1:257" ht="15.75" thickBot="1" x14ac:dyDescent="0.3">
      <c r="A141" s="54">
        <f t="shared" si="2"/>
        <v>135</v>
      </c>
      <c r="B141" s="58" t="s">
        <v>5358</v>
      </c>
      <c r="C141" s="4" t="s">
        <v>54</v>
      </c>
      <c r="D141" s="4" t="s">
        <v>24</v>
      </c>
      <c r="E141" s="97" t="s">
        <v>5047</v>
      </c>
      <c r="F141" s="4" t="s">
        <v>130</v>
      </c>
      <c r="G141" s="4" t="s">
        <v>135</v>
      </c>
      <c r="H141" s="98" t="s">
        <v>5359</v>
      </c>
      <c r="I141" s="98">
        <v>1</v>
      </c>
      <c r="J141" s="4" t="s">
        <v>5059</v>
      </c>
      <c r="K141" s="99">
        <f>1/I141</f>
        <v>1</v>
      </c>
      <c r="L141" s="98" t="s">
        <v>5360</v>
      </c>
      <c r="M141" s="4" t="s">
        <v>5061</v>
      </c>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58"/>
      <c r="EP141" s="58"/>
      <c r="EQ141" s="58"/>
      <c r="ER141" s="58"/>
      <c r="ES141" s="58"/>
      <c r="ET141" s="58"/>
      <c r="EU141" s="58"/>
      <c r="EV141" s="58"/>
      <c r="EW141" s="58"/>
      <c r="EX141" s="58"/>
      <c r="EY141" s="58"/>
      <c r="EZ141" s="58"/>
      <c r="FA141" s="58"/>
      <c r="FB141" s="58"/>
      <c r="FC141" s="58"/>
      <c r="FD141" s="58"/>
      <c r="FE141" s="58"/>
      <c r="FF141" s="58"/>
      <c r="FG141" s="58"/>
      <c r="FH141" s="58"/>
      <c r="FI141" s="58"/>
      <c r="FJ141" s="58"/>
      <c r="FK141" s="58"/>
      <c r="FL141" s="58"/>
      <c r="FM141" s="58"/>
      <c r="FN141" s="58"/>
      <c r="FO141" s="58"/>
      <c r="FP141" s="58"/>
      <c r="FQ141" s="58"/>
      <c r="FR141" s="58"/>
      <c r="FS141" s="58"/>
      <c r="FT141" s="58"/>
      <c r="FU141" s="58"/>
      <c r="FV141" s="58"/>
      <c r="FW141" s="58"/>
      <c r="FX141" s="58"/>
      <c r="FY141" s="58"/>
      <c r="FZ141" s="58"/>
      <c r="GA141" s="58"/>
      <c r="GB141" s="58"/>
      <c r="GC141" s="58"/>
      <c r="GD141" s="58"/>
      <c r="GE141" s="58"/>
      <c r="GF141" s="58"/>
      <c r="GG141" s="58"/>
      <c r="GH141" s="58"/>
      <c r="GI141" s="58"/>
      <c r="GJ141" s="58"/>
      <c r="GK141" s="58"/>
      <c r="GL141" s="58"/>
      <c r="GM141" s="58"/>
      <c r="GN141" s="58"/>
      <c r="GO141" s="58"/>
      <c r="GP141" s="58"/>
      <c r="GQ141" s="58"/>
      <c r="GR141" s="58"/>
      <c r="GS141" s="58"/>
      <c r="GT141" s="58"/>
      <c r="GU141" s="58"/>
      <c r="GV141" s="58"/>
      <c r="GW141" s="58"/>
      <c r="GX141" s="58"/>
      <c r="GY141" s="58"/>
      <c r="GZ141" s="58"/>
      <c r="HA141" s="58"/>
      <c r="HB141" s="58"/>
      <c r="HC141" s="58"/>
      <c r="HD141" s="58"/>
      <c r="HE141" s="58"/>
      <c r="HF141" s="58"/>
      <c r="HG141" s="58"/>
      <c r="HH141" s="58"/>
      <c r="HI141" s="58"/>
      <c r="HJ141" s="58"/>
      <c r="HK141" s="58"/>
      <c r="HL141" s="58"/>
      <c r="HM141" s="58"/>
      <c r="HN141" s="58"/>
      <c r="HO141" s="58"/>
      <c r="HP141" s="58"/>
      <c r="HQ141" s="58"/>
      <c r="HR141" s="58"/>
      <c r="HS141" s="58"/>
      <c r="HT141" s="58"/>
      <c r="HU141" s="58"/>
      <c r="HV141" s="58"/>
      <c r="HW141" s="58"/>
      <c r="HX141" s="58"/>
      <c r="HY141" s="58"/>
      <c r="HZ141" s="58"/>
      <c r="IA141" s="58"/>
      <c r="IB141" s="58"/>
      <c r="IC141" s="58"/>
      <c r="ID141" s="58"/>
      <c r="IE141" s="58"/>
      <c r="IF141" s="58"/>
      <c r="IG141" s="58"/>
      <c r="IH141" s="58"/>
      <c r="II141" s="58"/>
      <c r="IJ141" s="58"/>
      <c r="IK141" s="58"/>
      <c r="IL141" s="58"/>
      <c r="IM141" s="58"/>
      <c r="IN141" s="58"/>
      <c r="IO141" s="58"/>
      <c r="IP141" s="58"/>
      <c r="IQ141" s="58"/>
      <c r="IR141" s="58"/>
      <c r="IS141" s="58"/>
      <c r="IT141" s="58"/>
      <c r="IU141" s="58"/>
      <c r="IV141" s="58"/>
      <c r="IW141" s="58"/>
    </row>
    <row r="142" spans="1:257" ht="15.75" thickBot="1" x14ac:dyDescent="0.3">
      <c r="A142" s="54">
        <f t="shared" si="2"/>
        <v>136</v>
      </c>
      <c r="B142" s="58" t="s">
        <v>5361</v>
      </c>
      <c r="C142" s="4" t="s">
        <v>54</v>
      </c>
      <c r="D142" s="4" t="s">
        <v>24</v>
      </c>
      <c r="E142" s="97" t="s">
        <v>5047</v>
      </c>
      <c r="F142" s="4" t="s">
        <v>130</v>
      </c>
      <c r="G142" s="4" t="s">
        <v>135</v>
      </c>
      <c r="H142" s="98" t="s">
        <v>5362</v>
      </c>
      <c r="I142" s="98">
        <v>1</v>
      </c>
      <c r="J142" s="4" t="s">
        <v>5059</v>
      </c>
      <c r="K142" s="99">
        <f>0/I142</f>
        <v>0</v>
      </c>
      <c r="L142" s="98" t="s">
        <v>5363</v>
      </c>
      <c r="M142" s="4" t="s">
        <v>5061</v>
      </c>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c r="GS142" s="58"/>
      <c r="GT142" s="58"/>
      <c r="GU142" s="58"/>
      <c r="GV142" s="58"/>
      <c r="GW142" s="58"/>
      <c r="GX142" s="58"/>
      <c r="GY142" s="58"/>
      <c r="GZ142" s="58"/>
      <c r="HA142" s="58"/>
      <c r="HB142" s="58"/>
      <c r="HC142" s="58"/>
      <c r="HD142" s="58"/>
      <c r="HE142" s="58"/>
      <c r="HF142" s="58"/>
      <c r="HG142" s="58"/>
      <c r="HH142" s="58"/>
      <c r="HI142" s="58"/>
      <c r="HJ142" s="58"/>
      <c r="HK142" s="58"/>
      <c r="HL142" s="58"/>
      <c r="HM142" s="58"/>
      <c r="HN142" s="58"/>
      <c r="HO142" s="58"/>
      <c r="HP142" s="58"/>
      <c r="HQ142" s="58"/>
      <c r="HR142" s="58"/>
      <c r="HS142" s="58"/>
      <c r="HT142" s="58"/>
      <c r="HU142" s="58"/>
      <c r="HV142" s="58"/>
      <c r="HW142" s="58"/>
      <c r="HX142" s="58"/>
      <c r="HY142" s="58"/>
      <c r="HZ142" s="58"/>
      <c r="IA142" s="58"/>
      <c r="IB142" s="58"/>
      <c r="IC142" s="58"/>
      <c r="ID142" s="58"/>
      <c r="IE142" s="58"/>
      <c r="IF142" s="58"/>
      <c r="IG142" s="58"/>
      <c r="IH142" s="58"/>
      <c r="II142" s="58"/>
      <c r="IJ142" s="58"/>
      <c r="IK142" s="58"/>
      <c r="IL142" s="58"/>
      <c r="IM142" s="58"/>
      <c r="IN142" s="58"/>
      <c r="IO142" s="58"/>
      <c r="IP142" s="58"/>
      <c r="IQ142" s="58"/>
      <c r="IR142" s="58"/>
      <c r="IS142" s="58"/>
      <c r="IT142" s="58"/>
      <c r="IU142" s="58"/>
      <c r="IV142" s="58"/>
      <c r="IW142" s="58"/>
    </row>
    <row r="143" spans="1:257" ht="15.75" thickBot="1" x14ac:dyDescent="0.3">
      <c r="A143" s="54">
        <f t="shared" si="2"/>
        <v>137</v>
      </c>
      <c r="B143" s="58" t="s">
        <v>5364</v>
      </c>
      <c r="C143" s="4" t="s">
        <v>54</v>
      </c>
      <c r="D143" s="4" t="s">
        <v>24</v>
      </c>
      <c r="E143" s="97" t="s">
        <v>5047</v>
      </c>
      <c r="F143" s="4" t="s">
        <v>130</v>
      </c>
      <c r="G143" s="4" t="s">
        <v>135</v>
      </c>
      <c r="H143" s="98" t="s">
        <v>5365</v>
      </c>
      <c r="I143" s="98">
        <v>1</v>
      </c>
      <c r="J143" s="4" t="s">
        <v>5059</v>
      </c>
      <c r="K143" s="99">
        <f t="shared" ref="K143:K145" si="3">0/I143</f>
        <v>0</v>
      </c>
      <c r="L143" s="98" t="s">
        <v>5366</v>
      </c>
      <c r="M143" s="4" t="s">
        <v>5061</v>
      </c>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c r="GS143" s="58"/>
      <c r="GT143" s="58"/>
      <c r="GU143" s="58"/>
      <c r="GV143" s="58"/>
      <c r="GW143" s="58"/>
      <c r="GX143" s="58"/>
      <c r="GY143" s="58"/>
      <c r="GZ143" s="58"/>
      <c r="HA143" s="58"/>
      <c r="HB143" s="58"/>
      <c r="HC143" s="58"/>
      <c r="HD143" s="58"/>
      <c r="HE143" s="58"/>
      <c r="HF143" s="58"/>
      <c r="HG143" s="58"/>
      <c r="HH143" s="58"/>
      <c r="HI143" s="58"/>
      <c r="HJ143" s="58"/>
      <c r="HK143" s="58"/>
      <c r="HL143" s="58"/>
      <c r="HM143" s="58"/>
      <c r="HN143" s="58"/>
      <c r="HO143" s="58"/>
      <c r="HP143" s="58"/>
      <c r="HQ143" s="58"/>
      <c r="HR143" s="58"/>
      <c r="HS143" s="58"/>
      <c r="HT143" s="58"/>
      <c r="HU143" s="58"/>
      <c r="HV143" s="58"/>
      <c r="HW143" s="58"/>
      <c r="HX143" s="58"/>
      <c r="HY143" s="58"/>
      <c r="HZ143" s="58"/>
      <c r="IA143" s="58"/>
      <c r="IB143" s="58"/>
      <c r="IC143" s="58"/>
      <c r="ID143" s="58"/>
      <c r="IE143" s="58"/>
      <c r="IF143" s="58"/>
      <c r="IG143" s="58"/>
      <c r="IH143" s="58"/>
      <c r="II143" s="58"/>
      <c r="IJ143" s="58"/>
      <c r="IK143" s="58"/>
      <c r="IL143" s="58"/>
      <c r="IM143" s="58"/>
      <c r="IN143" s="58"/>
      <c r="IO143" s="58"/>
      <c r="IP143" s="58"/>
      <c r="IQ143" s="58"/>
      <c r="IR143" s="58"/>
      <c r="IS143" s="58"/>
      <c r="IT143" s="58"/>
      <c r="IU143" s="58"/>
      <c r="IV143" s="58"/>
      <c r="IW143" s="58"/>
    </row>
    <row r="144" spans="1:257" ht="15.75" thickBot="1" x14ac:dyDescent="0.3">
      <c r="A144" s="54">
        <f t="shared" si="2"/>
        <v>138</v>
      </c>
      <c r="B144" s="58" t="s">
        <v>5367</v>
      </c>
      <c r="C144" s="4" t="s">
        <v>54</v>
      </c>
      <c r="D144" s="4" t="s">
        <v>24</v>
      </c>
      <c r="E144" s="97" t="s">
        <v>5047</v>
      </c>
      <c r="F144" s="4" t="s">
        <v>130</v>
      </c>
      <c r="G144" s="4" t="s">
        <v>135</v>
      </c>
      <c r="H144" s="98" t="s">
        <v>5368</v>
      </c>
      <c r="I144" s="98">
        <v>1</v>
      </c>
      <c r="J144" s="4" t="s">
        <v>5059</v>
      </c>
      <c r="K144" s="99">
        <f t="shared" si="3"/>
        <v>0</v>
      </c>
      <c r="L144" s="98" t="s">
        <v>5369</v>
      </c>
      <c r="M144" s="4" t="s">
        <v>5061</v>
      </c>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c r="GS144" s="58"/>
      <c r="GT144" s="58"/>
      <c r="GU144" s="58"/>
      <c r="GV144" s="58"/>
      <c r="GW144" s="58"/>
      <c r="GX144" s="58"/>
      <c r="GY144" s="58"/>
      <c r="GZ144" s="58"/>
      <c r="HA144" s="58"/>
      <c r="HB144" s="58"/>
      <c r="HC144" s="58"/>
      <c r="HD144" s="58"/>
      <c r="HE144" s="58"/>
      <c r="HF144" s="58"/>
      <c r="HG144" s="58"/>
      <c r="HH144" s="58"/>
      <c r="HI144" s="58"/>
      <c r="HJ144" s="58"/>
      <c r="HK144" s="58"/>
      <c r="HL144" s="58"/>
      <c r="HM144" s="58"/>
      <c r="HN144" s="58"/>
      <c r="HO144" s="58"/>
      <c r="HP144" s="58"/>
      <c r="HQ144" s="58"/>
      <c r="HR144" s="58"/>
      <c r="HS144" s="58"/>
      <c r="HT144" s="58"/>
      <c r="HU144" s="58"/>
      <c r="HV144" s="58"/>
      <c r="HW144" s="58"/>
      <c r="HX144" s="58"/>
      <c r="HY144" s="58"/>
      <c r="HZ144" s="58"/>
      <c r="IA144" s="58"/>
      <c r="IB144" s="58"/>
      <c r="IC144" s="58"/>
      <c r="ID144" s="58"/>
      <c r="IE144" s="58"/>
      <c r="IF144" s="58"/>
      <c r="IG144" s="58"/>
      <c r="IH144" s="58"/>
      <c r="II144" s="58"/>
      <c r="IJ144" s="58"/>
      <c r="IK144" s="58"/>
      <c r="IL144" s="58"/>
      <c r="IM144" s="58"/>
      <c r="IN144" s="58"/>
      <c r="IO144" s="58"/>
      <c r="IP144" s="58"/>
      <c r="IQ144" s="58"/>
      <c r="IR144" s="58"/>
      <c r="IS144" s="58"/>
      <c r="IT144" s="58"/>
      <c r="IU144" s="58"/>
      <c r="IV144" s="58"/>
      <c r="IW144" s="58"/>
    </row>
    <row r="145" spans="1:257" ht="15.75" thickBot="1" x14ac:dyDescent="0.3">
      <c r="A145" s="54">
        <f t="shared" si="2"/>
        <v>139</v>
      </c>
      <c r="B145" s="58" t="s">
        <v>5370</v>
      </c>
      <c r="C145" s="4" t="s">
        <v>54</v>
      </c>
      <c r="D145" s="4" t="s">
        <v>24</v>
      </c>
      <c r="E145" s="97" t="s">
        <v>5047</v>
      </c>
      <c r="F145" s="4" t="s">
        <v>130</v>
      </c>
      <c r="G145" s="4" t="s">
        <v>135</v>
      </c>
      <c r="H145" s="98" t="s">
        <v>5371</v>
      </c>
      <c r="I145" s="98">
        <v>1</v>
      </c>
      <c r="J145" s="4" t="s">
        <v>5059</v>
      </c>
      <c r="K145" s="99">
        <f t="shared" si="3"/>
        <v>0</v>
      </c>
      <c r="L145" s="98" t="s">
        <v>5369</v>
      </c>
      <c r="M145" s="4" t="s">
        <v>5061</v>
      </c>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c r="GS145" s="58"/>
      <c r="GT145" s="58"/>
      <c r="GU145" s="58"/>
      <c r="GV145" s="58"/>
      <c r="GW145" s="58"/>
      <c r="GX145" s="58"/>
      <c r="GY145" s="58"/>
      <c r="GZ145" s="58"/>
      <c r="HA145" s="58"/>
      <c r="HB145" s="58"/>
      <c r="HC145" s="58"/>
      <c r="HD145" s="58"/>
      <c r="HE145" s="58"/>
      <c r="HF145" s="58"/>
      <c r="HG145" s="58"/>
      <c r="HH145" s="58"/>
      <c r="HI145" s="58"/>
      <c r="HJ145" s="58"/>
      <c r="HK145" s="58"/>
      <c r="HL145" s="58"/>
      <c r="HM145" s="58"/>
      <c r="HN145" s="58"/>
      <c r="HO145" s="58"/>
      <c r="HP145" s="58"/>
      <c r="HQ145" s="58"/>
      <c r="HR145" s="58"/>
      <c r="HS145" s="58"/>
      <c r="HT145" s="58"/>
      <c r="HU145" s="58"/>
      <c r="HV145" s="58"/>
      <c r="HW145" s="58"/>
      <c r="HX145" s="58"/>
      <c r="HY145" s="58"/>
      <c r="HZ145" s="58"/>
      <c r="IA145" s="58"/>
      <c r="IB145" s="58"/>
      <c r="IC145" s="58"/>
      <c r="ID145" s="58"/>
      <c r="IE145" s="58"/>
      <c r="IF145" s="58"/>
      <c r="IG145" s="58"/>
      <c r="IH145" s="58"/>
      <c r="II145" s="58"/>
      <c r="IJ145" s="58"/>
      <c r="IK145" s="58"/>
      <c r="IL145" s="58"/>
      <c r="IM145" s="58"/>
      <c r="IN145" s="58"/>
      <c r="IO145" s="58"/>
      <c r="IP145" s="58"/>
      <c r="IQ145" s="58"/>
      <c r="IR145" s="58"/>
      <c r="IS145" s="58"/>
      <c r="IT145" s="58"/>
      <c r="IU145" s="58"/>
      <c r="IV145" s="58"/>
      <c r="IW145" s="58"/>
    </row>
    <row r="146" spans="1:257" ht="15.75" thickBot="1" x14ac:dyDescent="0.3">
      <c r="A146" s="54">
        <f t="shared" si="2"/>
        <v>140</v>
      </c>
      <c r="B146" s="58" t="s">
        <v>5372</v>
      </c>
      <c r="C146" s="4" t="s">
        <v>54</v>
      </c>
      <c r="D146" s="4" t="s">
        <v>24</v>
      </c>
      <c r="E146" s="97" t="s">
        <v>5047</v>
      </c>
      <c r="F146" s="4" t="s">
        <v>130</v>
      </c>
      <c r="G146" s="4" t="s">
        <v>135</v>
      </c>
      <c r="H146" s="98" t="s">
        <v>5373</v>
      </c>
      <c r="I146" s="98">
        <v>1</v>
      </c>
      <c r="J146" s="4" t="s">
        <v>5059</v>
      </c>
      <c r="K146" s="99">
        <f>1/I146</f>
        <v>1</v>
      </c>
      <c r="L146" s="98" t="s">
        <v>5374</v>
      </c>
      <c r="M146" s="4" t="s">
        <v>5061</v>
      </c>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c r="GS146" s="58"/>
      <c r="GT146" s="58"/>
      <c r="GU146" s="58"/>
      <c r="GV146" s="58"/>
      <c r="GW146" s="58"/>
      <c r="GX146" s="58"/>
      <c r="GY146" s="58"/>
      <c r="GZ146" s="58"/>
      <c r="HA146" s="58"/>
      <c r="HB146" s="58"/>
      <c r="HC146" s="58"/>
      <c r="HD146" s="58"/>
      <c r="HE146" s="58"/>
      <c r="HF146" s="58"/>
      <c r="HG146" s="58"/>
      <c r="HH146" s="58"/>
      <c r="HI146" s="58"/>
      <c r="HJ146" s="58"/>
      <c r="HK146" s="58"/>
      <c r="HL146" s="58"/>
      <c r="HM146" s="58"/>
      <c r="HN146" s="58"/>
      <c r="HO146" s="58"/>
      <c r="HP146" s="58"/>
      <c r="HQ146" s="58"/>
      <c r="HR146" s="58"/>
      <c r="HS146" s="58"/>
      <c r="HT146" s="58"/>
      <c r="HU146" s="58"/>
      <c r="HV146" s="58"/>
      <c r="HW146" s="58"/>
      <c r="HX146" s="58"/>
      <c r="HY146" s="58"/>
      <c r="HZ146" s="58"/>
      <c r="IA146" s="58"/>
      <c r="IB146" s="58"/>
      <c r="IC146" s="58"/>
      <c r="ID146" s="58"/>
      <c r="IE146" s="58"/>
      <c r="IF146" s="58"/>
      <c r="IG146" s="58"/>
      <c r="IH146" s="58"/>
      <c r="II146" s="58"/>
      <c r="IJ146" s="58"/>
      <c r="IK146" s="58"/>
      <c r="IL146" s="58"/>
      <c r="IM146" s="58"/>
      <c r="IN146" s="58"/>
      <c r="IO146" s="58"/>
      <c r="IP146" s="58"/>
      <c r="IQ146" s="58"/>
      <c r="IR146" s="58"/>
      <c r="IS146" s="58"/>
      <c r="IT146" s="58"/>
      <c r="IU146" s="58"/>
      <c r="IV146" s="58"/>
      <c r="IW146" s="58"/>
    </row>
    <row r="147" spans="1:257" ht="15.75" thickBot="1" x14ac:dyDescent="0.3">
      <c r="A147" s="54">
        <f t="shared" si="2"/>
        <v>141</v>
      </c>
      <c r="B147" s="58" t="s">
        <v>5375</v>
      </c>
      <c r="C147" s="4" t="s">
        <v>54</v>
      </c>
      <c r="D147" s="4" t="s">
        <v>24</v>
      </c>
      <c r="E147" s="97" t="s">
        <v>5047</v>
      </c>
      <c r="F147" s="4" t="s">
        <v>130</v>
      </c>
      <c r="G147" s="4" t="s">
        <v>135</v>
      </c>
      <c r="H147" s="98" t="s">
        <v>5376</v>
      </c>
      <c r="I147" s="98">
        <v>1</v>
      </c>
      <c r="J147" s="4" t="s">
        <v>5059</v>
      </c>
      <c r="K147" s="99">
        <f t="shared" ref="K147:K149" si="4">1/I147</f>
        <v>1</v>
      </c>
      <c r="L147" s="98" t="s">
        <v>5377</v>
      </c>
      <c r="M147" s="4" t="s">
        <v>5061</v>
      </c>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c r="GS147" s="58"/>
      <c r="GT147" s="58"/>
      <c r="GU147" s="58"/>
      <c r="GV147" s="58"/>
      <c r="GW147" s="58"/>
      <c r="GX147" s="58"/>
      <c r="GY147" s="58"/>
      <c r="GZ147" s="58"/>
      <c r="HA147" s="58"/>
      <c r="HB147" s="58"/>
      <c r="HC147" s="58"/>
      <c r="HD147" s="58"/>
      <c r="HE147" s="58"/>
      <c r="HF147" s="58"/>
      <c r="HG147" s="58"/>
      <c r="HH147" s="58"/>
      <c r="HI147" s="58"/>
      <c r="HJ147" s="58"/>
      <c r="HK147" s="58"/>
      <c r="HL147" s="58"/>
      <c r="HM147" s="58"/>
      <c r="HN147" s="58"/>
      <c r="HO147" s="58"/>
      <c r="HP147" s="58"/>
      <c r="HQ147" s="58"/>
      <c r="HR147" s="58"/>
      <c r="HS147" s="58"/>
      <c r="HT147" s="58"/>
      <c r="HU147" s="58"/>
      <c r="HV147" s="58"/>
      <c r="HW147" s="58"/>
      <c r="HX147" s="58"/>
      <c r="HY147" s="58"/>
      <c r="HZ147" s="58"/>
      <c r="IA147" s="58"/>
      <c r="IB147" s="58"/>
      <c r="IC147" s="58"/>
      <c r="ID147" s="58"/>
      <c r="IE147" s="58"/>
      <c r="IF147" s="58"/>
      <c r="IG147" s="58"/>
      <c r="IH147" s="58"/>
      <c r="II147" s="58"/>
      <c r="IJ147" s="58"/>
      <c r="IK147" s="58"/>
      <c r="IL147" s="58"/>
      <c r="IM147" s="58"/>
      <c r="IN147" s="58"/>
      <c r="IO147" s="58"/>
      <c r="IP147" s="58"/>
      <c r="IQ147" s="58"/>
      <c r="IR147" s="58"/>
      <c r="IS147" s="58"/>
      <c r="IT147" s="58"/>
      <c r="IU147" s="58"/>
      <c r="IV147" s="58"/>
      <c r="IW147" s="58"/>
    </row>
    <row r="148" spans="1:257" ht="15.75" thickBot="1" x14ac:dyDescent="0.3">
      <c r="A148" s="54">
        <f t="shared" si="2"/>
        <v>142</v>
      </c>
      <c r="B148" s="58" t="s">
        <v>5378</v>
      </c>
      <c r="C148" s="4" t="s">
        <v>54</v>
      </c>
      <c r="D148" s="4" t="s">
        <v>24</v>
      </c>
      <c r="E148" s="97" t="s">
        <v>5047</v>
      </c>
      <c r="F148" s="4" t="s">
        <v>130</v>
      </c>
      <c r="G148" s="4" t="s">
        <v>135</v>
      </c>
      <c r="H148" s="98" t="s">
        <v>5379</v>
      </c>
      <c r="I148" s="98">
        <v>1</v>
      </c>
      <c r="J148" s="4" t="s">
        <v>5059</v>
      </c>
      <c r="K148" s="99">
        <f t="shared" si="4"/>
        <v>1</v>
      </c>
      <c r="L148" s="98" t="s">
        <v>5380</v>
      </c>
      <c r="M148" s="4" t="s">
        <v>5061</v>
      </c>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c r="GS148" s="58"/>
      <c r="GT148" s="58"/>
      <c r="GU148" s="58"/>
      <c r="GV148" s="58"/>
      <c r="GW148" s="58"/>
      <c r="GX148" s="58"/>
      <c r="GY148" s="58"/>
      <c r="GZ148" s="58"/>
      <c r="HA148" s="58"/>
      <c r="HB148" s="58"/>
      <c r="HC148" s="58"/>
      <c r="HD148" s="58"/>
      <c r="HE148" s="58"/>
      <c r="HF148" s="58"/>
      <c r="HG148" s="58"/>
      <c r="HH148" s="58"/>
      <c r="HI148" s="58"/>
      <c r="HJ148" s="58"/>
      <c r="HK148" s="58"/>
      <c r="HL148" s="58"/>
      <c r="HM148" s="58"/>
      <c r="HN148" s="58"/>
      <c r="HO148" s="58"/>
      <c r="HP148" s="58"/>
      <c r="HQ148" s="58"/>
      <c r="HR148" s="58"/>
      <c r="HS148" s="58"/>
      <c r="HT148" s="58"/>
      <c r="HU148" s="58"/>
      <c r="HV148" s="58"/>
      <c r="HW148" s="58"/>
      <c r="HX148" s="58"/>
      <c r="HY148" s="58"/>
      <c r="HZ148" s="58"/>
      <c r="IA148" s="58"/>
      <c r="IB148" s="58"/>
      <c r="IC148" s="58"/>
      <c r="ID148" s="58"/>
      <c r="IE148" s="58"/>
      <c r="IF148" s="58"/>
      <c r="IG148" s="58"/>
      <c r="IH148" s="58"/>
      <c r="II148" s="58"/>
      <c r="IJ148" s="58"/>
      <c r="IK148" s="58"/>
      <c r="IL148" s="58"/>
      <c r="IM148" s="58"/>
      <c r="IN148" s="58"/>
      <c r="IO148" s="58"/>
      <c r="IP148" s="58"/>
      <c r="IQ148" s="58"/>
      <c r="IR148" s="58"/>
      <c r="IS148" s="58"/>
      <c r="IT148" s="58"/>
      <c r="IU148" s="58"/>
      <c r="IV148" s="58"/>
      <c r="IW148" s="58"/>
    </row>
    <row r="149" spans="1:257" ht="15.75" thickBot="1" x14ac:dyDescent="0.3">
      <c r="A149" s="54">
        <f t="shared" si="2"/>
        <v>143</v>
      </c>
      <c r="B149" s="58" t="s">
        <v>5381</v>
      </c>
      <c r="C149" s="4" t="s">
        <v>54</v>
      </c>
      <c r="D149" s="4" t="s">
        <v>24</v>
      </c>
      <c r="E149" s="97" t="s">
        <v>5047</v>
      </c>
      <c r="F149" s="4" t="s">
        <v>130</v>
      </c>
      <c r="G149" s="4" t="s">
        <v>135</v>
      </c>
      <c r="H149" s="98" t="s">
        <v>5382</v>
      </c>
      <c r="I149" s="98">
        <v>1</v>
      </c>
      <c r="J149" s="4" t="s">
        <v>5059</v>
      </c>
      <c r="K149" s="99">
        <f t="shared" si="4"/>
        <v>1</v>
      </c>
      <c r="L149" s="98" t="s">
        <v>5383</v>
      </c>
      <c r="M149" s="4" t="s">
        <v>5061</v>
      </c>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c r="GS149" s="58"/>
      <c r="GT149" s="58"/>
      <c r="GU149" s="58"/>
      <c r="GV149" s="58"/>
      <c r="GW149" s="58"/>
      <c r="GX149" s="58"/>
      <c r="GY149" s="58"/>
      <c r="GZ149" s="58"/>
      <c r="HA149" s="58"/>
      <c r="HB149" s="58"/>
      <c r="HC149" s="58"/>
      <c r="HD149" s="58"/>
      <c r="HE149" s="58"/>
      <c r="HF149" s="58"/>
      <c r="HG149" s="58"/>
      <c r="HH149" s="58"/>
      <c r="HI149" s="58"/>
      <c r="HJ149" s="58"/>
      <c r="HK149" s="58"/>
      <c r="HL149" s="58"/>
      <c r="HM149" s="58"/>
      <c r="HN149" s="58"/>
      <c r="HO149" s="58"/>
      <c r="HP149" s="58"/>
      <c r="HQ149" s="58"/>
      <c r="HR149" s="58"/>
      <c r="HS149" s="58"/>
      <c r="HT149" s="58"/>
      <c r="HU149" s="58"/>
      <c r="HV149" s="58"/>
      <c r="HW149" s="58"/>
      <c r="HX149" s="58"/>
      <c r="HY149" s="58"/>
      <c r="HZ149" s="58"/>
      <c r="IA149" s="58"/>
      <c r="IB149" s="58"/>
      <c r="IC149" s="58"/>
      <c r="ID149" s="58"/>
      <c r="IE149" s="58"/>
      <c r="IF149" s="58"/>
      <c r="IG149" s="58"/>
      <c r="IH149" s="58"/>
      <c r="II149" s="58"/>
      <c r="IJ149" s="58"/>
      <c r="IK149" s="58"/>
      <c r="IL149" s="58"/>
      <c r="IM149" s="58"/>
      <c r="IN149" s="58"/>
      <c r="IO149" s="58"/>
      <c r="IP149" s="58"/>
      <c r="IQ149" s="58"/>
      <c r="IR149" s="58"/>
      <c r="IS149" s="58"/>
      <c r="IT149" s="58"/>
      <c r="IU149" s="58"/>
      <c r="IV149" s="58"/>
      <c r="IW149" s="58"/>
    </row>
    <row r="150" spans="1:257" ht="15.75" thickBot="1" x14ac:dyDescent="0.3">
      <c r="A150" s="54">
        <f t="shared" si="2"/>
        <v>144</v>
      </c>
      <c r="B150" s="58" t="s">
        <v>5384</v>
      </c>
      <c r="C150" s="4" t="s">
        <v>54</v>
      </c>
      <c r="D150" s="4" t="s">
        <v>24</v>
      </c>
      <c r="E150" s="97" t="s">
        <v>5047</v>
      </c>
      <c r="F150" s="4" t="s">
        <v>130</v>
      </c>
      <c r="G150" s="4" t="s">
        <v>135</v>
      </c>
      <c r="H150" s="98" t="s">
        <v>5385</v>
      </c>
      <c r="I150" s="98">
        <v>1</v>
      </c>
      <c r="J150" s="4" t="s">
        <v>5059</v>
      </c>
      <c r="K150" s="99">
        <f>0.95/I150</f>
        <v>0.95</v>
      </c>
      <c r="L150" s="106" t="s">
        <v>5386</v>
      </c>
      <c r="M150" s="4" t="s">
        <v>5061</v>
      </c>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c r="GS150" s="58"/>
      <c r="GT150" s="58"/>
      <c r="GU150" s="58"/>
      <c r="GV150" s="58"/>
      <c r="GW150" s="58"/>
      <c r="GX150" s="58"/>
      <c r="GY150" s="58"/>
      <c r="GZ150" s="58"/>
      <c r="HA150" s="58"/>
      <c r="HB150" s="58"/>
      <c r="HC150" s="58"/>
      <c r="HD150" s="58"/>
      <c r="HE150" s="58"/>
      <c r="HF150" s="58"/>
      <c r="HG150" s="58"/>
      <c r="HH150" s="58"/>
      <c r="HI150" s="58"/>
      <c r="HJ150" s="58"/>
      <c r="HK150" s="58"/>
      <c r="HL150" s="58"/>
      <c r="HM150" s="58"/>
      <c r="HN150" s="58"/>
      <c r="HO150" s="58"/>
      <c r="HP150" s="58"/>
      <c r="HQ150" s="58"/>
      <c r="HR150" s="58"/>
      <c r="HS150" s="58"/>
      <c r="HT150" s="58"/>
      <c r="HU150" s="58"/>
      <c r="HV150" s="58"/>
      <c r="HW150" s="58"/>
      <c r="HX150" s="58"/>
      <c r="HY150" s="58"/>
      <c r="HZ150" s="58"/>
      <c r="IA150" s="58"/>
      <c r="IB150" s="58"/>
      <c r="IC150" s="58"/>
      <c r="ID150" s="58"/>
      <c r="IE150" s="58"/>
      <c r="IF150" s="58"/>
      <c r="IG150" s="58"/>
      <c r="IH150" s="58"/>
      <c r="II150" s="58"/>
      <c r="IJ150" s="58"/>
      <c r="IK150" s="58"/>
      <c r="IL150" s="58"/>
      <c r="IM150" s="58"/>
      <c r="IN150" s="58"/>
      <c r="IO150" s="58"/>
      <c r="IP150" s="58"/>
      <c r="IQ150" s="58"/>
      <c r="IR150" s="58"/>
      <c r="IS150" s="58"/>
      <c r="IT150" s="58"/>
      <c r="IU150" s="58"/>
      <c r="IV150" s="58"/>
      <c r="IW150" s="58"/>
    </row>
    <row r="151" spans="1:257" ht="15.75" thickBot="1" x14ac:dyDescent="0.3">
      <c r="A151" s="54">
        <f t="shared" si="2"/>
        <v>145</v>
      </c>
      <c r="B151" s="58" t="s">
        <v>5387</v>
      </c>
      <c r="C151" s="4" t="s">
        <v>54</v>
      </c>
      <c r="D151" s="4" t="s">
        <v>24</v>
      </c>
      <c r="E151" s="97" t="s">
        <v>5047</v>
      </c>
      <c r="F151" s="4" t="s">
        <v>130</v>
      </c>
      <c r="G151" s="4" t="s">
        <v>135</v>
      </c>
      <c r="H151" s="98" t="s">
        <v>5388</v>
      </c>
      <c r="I151" s="98">
        <v>1</v>
      </c>
      <c r="J151" s="4" t="s">
        <v>5059</v>
      </c>
      <c r="K151" s="99">
        <f>0.25/I151</f>
        <v>0.25</v>
      </c>
      <c r="L151" s="106" t="s">
        <v>5386</v>
      </c>
      <c r="M151" s="4" t="s">
        <v>5061</v>
      </c>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c r="GS151" s="58"/>
      <c r="GT151" s="58"/>
      <c r="GU151" s="58"/>
      <c r="GV151" s="58"/>
      <c r="GW151" s="58"/>
      <c r="GX151" s="58"/>
      <c r="GY151" s="58"/>
      <c r="GZ151" s="58"/>
      <c r="HA151" s="58"/>
      <c r="HB151" s="58"/>
      <c r="HC151" s="58"/>
      <c r="HD151" s="58"/>
      <c r="HE151" s="58"/>
      <c r="HF151" s="58"/>
      <c r="HG151" s="58"/>
      <c r="HH151" s="58"/>
      <c r="HI151" s="58"/>
      <c r="HJ151" s="58"/>
      <c r="HK151" s="58"/>
      <c r="HL151" s="58"/>
      <c r="HM151" s="58"/>
      <c r="HN151" s="58"/>
      <c r="HO151" s="58"/>
      <c r="HP151" s="58"/>
      <c r="HQ151" s="58"/>
      <c r="HR151" s="58"/>
      <c r="HS151" s="58"/>
      <c r="HT151" s="58"/>
      <c r="HU151" s="58"/>
      <c r="HV151" s="58"/>
      <c r="HW151" s="58"/>
      <c r="HX151" s="58"/>
      <c r="HY151" s="58"/>
      <c r="HZ151" s="58"/>
      <c r="IA151" s="58"/>
      <c r="IB151" s="58"/>
      <c r="IC151" s="58"/>
      <c r="ID151" s="58"/>
      <c r="IE151" s="58"/>
      <c r="IF151" s="58"/>
      <c r="IG151" s="58"/>
      <c r="IH151" s="58"/>
      <c r="II151" s="58"/>
      <c r="IJ151" s="58"/>
      <c r="IK151" s="58"/>
      <c r="IL151" s="58"/>
      <c r="IM151" s="58"/>
      <c r="IN151" s="58"/>
      <c r="IO151" s="58"/>
      <c r="IP151" s="58"/>
      <c r="IQ151" s="58"/>
      <c r="IR151" s="58"/>
      <c r="IS151" s="58"/>
      <c r="IT151" s="58"/>
      <c r="IU151" s="58"/>
      <c r="IV151" s="58"/>
      <c r="IW151" s="58"/>
    </row>
    <row r="152" spans="1:257" ht="15.75" thickBot="1" x14ac:dyDescent="0.3">
      <c r="A152" s="54">
        <f t="shared" si="2"/>
        <v>146</v>
      </c>
      <c r="B152" s="58" t="s">
        <v>5389</v>
      </c>
      <c r="C152" s="4" t="s">
        <v>54</v>
      </c>
      <c r="D152" s="4" t="s">
        <v>24</v>
      </c>
      <c r="E152" s="97" t="s">
        <v>5047</v>
      </c>
      <c r="F152" s="4" t="s">
        <v>130</v>
      </c>
      <c r="G152" s="4" t="s">
        <v>135</v>
      </c>
      <c r="H152" s="98" t="s">
        <v>5390</v>
      </c>
      <c r="I152" s="98">
        <v>1</v>
      </c>
      <c r="J152" s="4" t="s">
        <v>5059</v>
      </c>
      <c r="K152" s="99">
        <f>0/I152</f>
        <v>0</v>
      </c>
      <c r="L152" s="106" t="s">
        <v>5386</v>
      </c>
      <c r="M152" s="4" t="s">
        <v>5061</v>
      </c>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8"/>
      <c r="DY152" s="58"/>
      <c r="DZ152" s="58"/>
      <c r="EA152" s="58"/>
      <c r="EB152" s="58"/>
      <c r="EC152" s="58"/>
      <c r="ED152" s="58"/>
      <c r="EE152" s="58"/>
      <c r="EF152" s="58"/>
      <c r="EG152" s="58"/>
      <c r="EH152" s="58"/>
      <c r="EI152" s="58"/>
      <c r="EJ152" s="58"/>
      <c r="EK152" s="58"/>
      <c r="EL152" s="58"/>
      <c r="EM152" s="58"/>
      <c r="EN152" s="58"/>
      <c r="EO152" s="58"/>
      <c r="EP152" s="58"/>
      <c r="EQ152" s="58"/>
      <c r="ER152" s="58"/>
      <c r="ES152" s="58"/>
      <c r="ET152" s="58"/>
      <c r="EU152" s="58"/>
      <c r="EV152" s="58"/>
      <c r="EW152" s="58"/>
      <c r="EX152" s="58"/>
      <c r="EY152" s="58"/>
      <c r="EZ152" s="58"/>
      <c r="FA152" s="58"/>
      <c r="FB152" s="58"/>
      <c r="FC152" s="58"/>
      <c r="FD152" s="58"/>
      <c r="FE152" s="58"/>
      <c r="FF152" s="58"/>
      <c r="FG152" s="58"/>
      <c r="FH152" s="58"/>
      <c r="FI152" s="58"/>
      <c r="FJ152" s="58"/>
      <c r="FK152" s="58"/>
      <c r="FL152" s="58"/>
      <c r="FM152" s="58"/>
      <c r="FN152" s="58"/>
      <c r="FO152" s="58"/>
      <c r="FP152" s="58"/>
      <c r="FQ152" s="58"/>
      <c r="FR152" s="58"/>
      <c r="FS152" s="58"/>
      <c r="FT152" s="58"/>
      <c r="FU152" s="58"/>
      <c r="FV152" s="58"/>
      <c r="FW152" s="58"/>
      <c r="FX152" s="58"/>
      <c r="FY152" s="58"/>
      <c r="FZ152" s="58"/>
      <c r="GA152" s="58"/>
      <c r="GB152" s="58"/>
      <c r="GC152" s="58"/>
      <c r="GD152" s="58"/>
      <c r="GE152" s="58"/>
      <c r="GF152" s="58"/>
      <c r="GG152" s="58"/>
      <c r="GH152" s="58"/>
      <c r="GI152" s="58"/>
      <c r="GJ152" s="58"/>
      <c r="GK152" s="58"/>
      <c r="GL152" s="58"/>
      <c r="GM152" s="58"/>
      <c r="GN152" s="58"/>
      <c r="GO152" s="58"/>
      <c r="GP152" s="58"/>
      <c r="GQ152" s="58"/>
      <c r="GR152" s="58"/>
      <c r="GS152" s="58"/>
      <c r="GT152" s="58"/>
      <c r="GU152" s="58"/>
      <c r="GV152" s="58"/>
      <c r="GW152" s="58"/>
      <c r="GX152" s="58"/>
      <c r="GY152" s="58"/>
      <c r="GZ152" s="58"/>
      <c r="HA152" s="58"/>
      <c r="HB152" s="58"/>
      <c r="HC152" s="58"/>
      <c r="HD152" s="58"/>
      <c r="HE152" s="58"/>
      <c r="HF152" s="58"/>
      <c r="HG152" s="58"/>
      <c r="HH152" s="58"/>
      <c r="HI152" s="58"/>
      <c r="HJ152" s="58"/>
      <c r="HK152" s="58"/>
      <c r="HL152" s="58"/>
      <c r="HM152" s="58"/>
      <c r="HN152" s="58"/>
      <c r="HO152" s="58"/>
      <c r="HP152" s="58"/>
      <c r="HQ152" s="58"/>
      <c r="HR152" s="58"/>
      <c r="HS152" s="58"/>
      <c r="HT152" s="58"/>
      <c r="HU152" s="58"/>
      <c r="HV152" s="58"/>
      <c r="HW152" s="58"/>
      <c r="HX152" s="58"/>
      <c r="HY152" s="58"/>
      <c r="HZ152" s="58"/>
      <c r="IA152" s="58"/>
      <c r="IB152" s="58"/>
      <c r="IC152" s="58"/>
      <c r="ID152" s="58"/>
      <c r="IE152" s="58"/>
      <c r="IF152" s="58"/>
      <c r="IG152" s="58"/>
      <c r="IH152" s="58"/>
      <c r="II152" s="58"/>
      <c r="IJ152" s="58"/>
      <c r="IK152" s="58"/>
      <c r="IL152" s="58"/>
      <c r="IM152" s="58"/>
      <c r="IN152" s="58"/>
      <c r="IO152" s="58"/>
      <c r="IP152" s="58"/>
      <c r="IQ152" s="58"/>
      <c r="IR152" s="58"/>
      <c r="IS152" s="58"/>
      <c r="IT152" s="58"/>
      <c r="IU152" s="58"/>
      <c r="IV152" s="58"/>
      <c r="IW152" s="58"/>
    </row>
    <row r="153" spans="1:257" ht="15.75" thickBot="1" x14ac:dyDescent="0.3">
      <c r="A153" s="54">
        <v>9</v>
      </c>
      <c r="B153" s="58" t="s">
        <v>4697</v>
      </c>
      <c r="C153" s="4" t="s">
        <v>54</v>
      </c>
      <c r="D153" s="4" t="s">
        <v>24</v>
      </c>
      <c r="E153" s="4" t="s">
        <v>5057</v>
      </c>
      <c r="F153" s="4" t="s">
        <v>130</v>
      </c>
      <c r="G153" s="4" t="s">
        <v>135</v>
      </c>
      <c r="H153" s="98" t="s">
        <v>5391</v>
      </c>
      <c r="I153" s="98">
        <v>8</v>
      </c>
      <c r="J153" s="4" t="s">
        <v>5059</v>
      </c>
      <c r="K153" s="99">
        <f>10/I153</f>
        <v>1.25</v>
      </c>
      <c r="L153" s="98" t="s">
        <v>5392</v>
      </c>
      <c r="M153" s="4" t="s">
        <v>5061</v>
      </c>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EA153" s="58"/>
      <c r="EB153" s="58"/>
      <c r="EC153" s="58"/>
      <c r="ED153" s="58"/>
      <c r="EE153" s="58"/>
      <c r="EF153" s="58"/>
      <c r="EG153" s="58"/>
      <c r="EH153" s="58"/>
      <c r="EI153" s="58"/>
      <c r="EJ153" s="58"/>
      <c r="EK153" s="58"/>
      <c r="EL153" s="58"/>
      <c r="EM153" s="58"/>
      <c r="EN153" s="58"/>
      <c r="EO153" s="58"/>
      <c r="EP153" s="58"/>
      <c r="EQ153" s="58"/>
      <c r="ER153" s="58"/>
      <c r="ES153" s="58"/>
      <c r="ET153" s="58"/>
      <c r="EU153" s="58"/>
      <c r="EV153" s="58"/>
      <c r="EW153" s="58"/>
      <c r="EX153" s="58"/>
      <c r="EY153" s="58"/>
      <c r="EZ153" s="58"/>
      <c r="FA153" s="58"/>
      <c r="FB153" s="58"/>
      <c r="FC153" s="58"/>
      <c r="FD153" s="58"/>
      <c r="FE153" s="58"/>
      <c r="FF153" s="58"/>
      <c r="FG153" s="58"/>
      <c r="FH153" s="58"/>
      <c r="FI153" s="58"/>
      <c r="FJ153" s="58"/>
      <c r="FK153" s="58"/>
      <c r="FL153" s="58"/>
      <c r="FM153" s="58"/>
      <c r="FN153" s="58"/>
      <c r="FO153" s="58"/>
      <c r="FP153" s="58"/>
      <c r="FQ153" s="58"/>
      <c r="FR153" s="58"/>
      <c r="FS153" s="58"/>
      <c r="FT153" s="58"/>
      <c r="FU153" s="58"/>
      <c r="FV153" s="58"/>
      <c r="FW153" s="58"/>
      <c r="FX153" s="58"/>
      <c r="FY153" s="58"/>
      <c r="FZ153" s="58"/>
      <c r="GA153" s="58"/>
      <c r="GB153" s="58"/>
      <c r="GC153" s="58"/>
      <c r="GD153" s="58"/>
      <c r="GE153" s="58"/>
      <c r="GF153" s="58"/>
      <c r="GG153" s="58"/>
      <c r="GH153" s="58"/>
      <c r="GI153" s="58"/>
      <c r="GJ153" s="58"/>
      <c r="GK153" s="58"/>
      <c r="GL153" s="58"/>
      <c r="GM153" s="58"/>
      <c r="GN153" s="58"/>
      <c r="GO153" s="58"/>
      <c r="GP153" s="58"/>
      <c r="GQ153" s="58"/>
      <c r="GR153" s="58"/>
      <c r="GS153" s="58"/>
      <c r="GT153" s="58"/>
      <c r="GU153" s="58"/>
      <c r="GV153" s="58"/>
      <c r="GW153" s="58"/>
      <c r="GX153" s="58"/>
      <c r="GY153" s="58"/>
      <c r="GZ153" s="58"/>
      <c r="HA153" s="58"/>
      <c r="HB153" s="58"/>
      <c r="HC153" s="58"/>
      <c r="HD153" s="58"/>
      <c r="HE153" s="58"/>
      <c r="HF153" s="58"/>
      <c r="HG153" s="58"/>
      <c r="HH153" s="58"/>
      <c r="HI153" s="58"/>
      <c r="HJ153" s="58"/>
      <c r="HK153" s="58"/>
      <c r="HL153" s="58"/>
      <c r="HM153" s="58"/>
      <c r="HN153" s="58"/>
      <c r="HO153" s="58"/>
      <c r="HP153" s="58"/>
      <c r="HQ153" s="58"/>
      <c r="HR153" s="58"/>
      <c r="HS153" s="58"/>
      <c r="HT153" s="58"/>
      <c r="HU153" s="58"/>
      <c r="HV153" s="58"/>
      <c r="HW153" s="58"/>
      <c r="HX153" s="58"/>
      <c r="HY153" s="58"/>
      <c r="HZ153" s="58"/>
      <c r="IA153" s="58"/>
      <c r="IB153" s="58"/>
      <c r="IC153" s="58"/>
      <c r="ID153" s="58"/>
      <c r="IE153" s="58"/>
      <c r="IF153" s="58"/>
      <c r="IG153" s="58"/>
      <c r="IH153" s="58"/>
      <c r="II153" s="58"/>
      <c r="IJ153" s="58"/>
      <c r="IK153" s="58"/>
      <c r="IL153" s="58"/>
      <c r="IM153" s="58"/>
      <c r="IN153" s="58"/>
      <c r="IO153" s="58"/>
      <c r="IP153" s="58"/>
      <c r="IQ153" s="58"/>
      <c r="IR153" s="58"/>
      <c r="IS153" s="58"/>
      <c r="IT153" s="58"/>
      <c r="IU153" s="58"/>
      <c r="IV153" s="58"/>
      <c r="IW153" s="58"/>
    </row>
    <row r="154" spans="1:257" ht="15.75" thickBot="1" x14ac:dyDescent="0.3">
      <c r="A154" s="54">
        <v>10</v>
      </c>
      <c r="B154" s="58" t="s">
        <v>91</v>
      </c>
      <c r="C154" s="4" t="s">
        <v>54</v>
      </c>
      <c r="D154" s="4" t="s">
        <v>24</v>
      </c>
      <c r="E154" s="4" t="s">
        <v>5057</v>
      </c>
      <c r="F154" s="4" t="s">
        <v>130</v>
      </c>
      <c r="G154" s="4" t="s">
        <v>135</v>
      </c>
      <c r="H154" s="98" t="s">
        <v>5393</v>
      </c>
      <c r="I154" s="98">
        <v>2</v>
      </c>
      <c r="J154" s="4" t="s">
        <v>5059</v>
      </c>
      <c r="K154" s="99">
        <f>0/I154</f>
        <v>0</v>
      </c>
      <c r="L154" s="98" t="s">
        <v>5394</v>
      </c>
      <c r="M154" s="4" t="s">
        <v>5061</v>
      </c>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EA154" s="58"/>
      <c r="EB154" s="58"/>
      <c r="EC154" s="58"/>
      <c r="ED154" s="58"/>
      <c r="EE154" s="58"/>
      <c r="EF154" s="58"/>
      <c r="EG154" s="58"/>
      <c r="EH154" s="58"/>
      <c r="EI154" s="58"/>
      <c r="EJ154" s="58"/>
      <c r="EK154" s="58"/>
      <c r="EL154" s="58"/>
      <c r="EM154" s="58"/>
      <c r="EN154" s="58"/>
      <c r="EO154" s="58"/>
      <c r="EP154" s="58"/>
      <c r="EQ154" s="58"/>
      <c r="ER154" s="58"/>
      <c r="ES154" s="58"/>
      <c r="ET154" s="58"/>
      <c r="EU154" s="58"/>
      <c r="EV154" s="58"/>
      <c r="EW154" s="58"/>
      <c r="EX154" s="58"/>
      <c r="EY154" s="58"/>
      <c r="EZ154" s="58"/>
      <c r="FA154" s="58"/>
      <c r="FB154" s="58"/>
      <c r="FC154" s="58"/>
      <c r="FD154" s="58"/>
      <c r="FE154" s="58"/>
      <c r="FF154" s="58"/>
      <c r="FG154" s="58"/>
      <c r="FH154" s="58"/>
      <c r="FI154" s="58"/>
      <c r="FJ154" s="58"/>
      <c r="FK154" s="58"/>
      <c r="FL154" s="58"/>
      <c r="FM154" s="58"/>
      <c r="FN154" s="58"/>
      <c r="FO154" s="58"/>
      <c r="FP154" s="58"/>
      <c r="FQ154" s="58"/>
      <c r="FR154" s="58"/>
      <c r="FS154" s="58"/>
      <c r="FT154" s="58"/>
      <c r="FU154" s="58"/>
      <c r="FV154" s="58"/>
      <c r="FW154" s="58"/>
      <c r="FX154" s="58"/>
      <c r="FY154" s="58"/>
      <c r="FZ154" s="58"/>
      <c r="GA154" s="58"/>
      <c r="GB154" s="58"/>
      <c r="GC154" s="58"/>
      <c r="GD154" s="58"/>
      <c r="GE154" s="58"/>
      <c r="GF154" s="58"/>
      <c r="GG154" s="58"/>
      <c r="GH154" s="58"/>
      <c r="GI154" s="58"/>
      <c r="GJ154" s="58"/>
      <c r="GK154" s="58"/>
      <c r="GL154" s="58"/>
      <c r="GM154" s="58"/>
      <c r="GN154" s="58"/>
      <c r="GO154" s="58"/>
      <c r="GP154" s="58"/>
      <c r="GQ154" s="58"/>
      <c r="GR154" s="58"/>
      <c r="GS154" s="58"/>
      <c r="GT154" s="58"/>
      <c r="GU154" s="58"/>
      <c r="GV154" s="58"/>
      <c r="GW154" s="58"/>
      <c r="GX154" s="58"/>
      <c r="GY154" s="58"/>
      <c r="GZ154" s="58"/>
      <c r="HA154" s="58"/>
      <c r="HB154" s="58"/>
      <c r="HC154" s="58"/>
      <c r="HD154" s="58"/>
      <c r="HE154" s="58"/>
      <c r="HF154" s="58"/>
      <c r="HG154" s="58"/>
      <c r="HH154" s="58"/>
      <c r="HI154" s="58"/>
      <c r="HJ154" s="58"/>
      <c r="HK154" s="58"/>
      <c r="HL154" s="58"/>
      <c r="HM154" s="58"/>
      <c r="HN154" s="58"/>
      <c r="HO154" s="58"/>
      <c r="HP154" s="58"/>
      <c r="HQ154" s="58"/>
      <c r="HR154" s="58"/>
      <c r="HS154" s="58"/>
      <c r="HT154" s="58"/>
      <c r="HU154" s="58"/>
      <c r="HV154" s="58"/>
      <c r="HW154" s="58"/>
      <c r="HX154" s="58"/>
      <c r="HY154" s="58"/>
      <c r="HZ154" s="58"/>
      <c r="IA154" s="58"/>
      <c r="IB154" s="58"/>
      <c r="IC154" s="58"/>
      <c r="ID154" s="58"/>
      <c r="IE154" s="58"/>
      <c r="IF154" s="58"/>
      <c r="IG154" s="58"/>
      <c r="IH154" s="58"/>
      <c r="II154" s="58"/>
      <c r="IJ154" s="58"/>
      <c r="IK154" s="58"/>
      <c r="IL154" s="58"/>
      <c r="IM154" s="58"/>
      <c r="IN154" s="58"/>
      <c r="IO154" s="58"/>
      <c r="IP154" s="58"/>
      <c r="IQ154" s="58"/>
      <c r="IR154" s="58"/>
      <c r="IS154" s="58"/>
      <c r="IT154" s="58"/>
      <c r="IU154" s="58"/>
      <c r="IV154" s="58"/>
      <c r="IW154" s="58"/>
    </row>
    <row r="155" spans="1:257" ht="15.75" thickBot="1" x14ac:dyDescent="0.3">
      <c r="A155" s="54">
        <f>A121+1</f>
        <v>97</v>
      </c>
      <c r="B155" s="58" t="s">
        <v>5395</v>
      </c>
      <c r="C155" s="4" t="s">
        <v>54</v>
      </c>
      <c r="D155" s="4" t="s">
        <v>24</v>
      </c>
      <c r="E155" s="4" t="s">
        <v>5054</v>
      </c>
      <c r="F155" s="4" t="s">
        <v>130</v>
      </c>
      <c r="G155" s="4" t="s">
        <v>135</v>
      </c>
      <c r="H155" s="98" t="s">
        <v>5396</v>
      </c>
      <c r="I155" s="98">
        <v>1</v>
      </c>
      <c r="J155" s="4" t="s">
        <v>5059</v>
      </c>
      <c r="K155" s="99">
        <f>1/I155</f>
        <v>1</v>
      </c>
      <c r="L155" s="98" t="s">
        <v>5397</v>
      </c>
      <c r="M155" s="4" t="s">
        <v>5061</v>
      </c>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c r="EA155" s="58"/>
      <c r="EB155" s="58"/>
      <c r="EC155" s="58"/>
      <c r="ED155" s="58"/>
      <c r="EE155" s="58"/>
      <c r="EF155" s="58"/>
      <c r="EG155" s="58"/>
      <c r="EH155" s="58"/>
      <c r="EI155" s="58"/>
      <c r="EJ155" s="58"/>
      <c r="EK155" s="58"/>
      <c r="EL155" s="58"/>
      <c r="EM155" s="58"/>
      <c r="EN155" s="58"/>
      <c r="EO155" s="58"/>
      <c r="EP155" s="58"/>
      <c r="EQ155" s="58"/>
      <c r="ER155" s="58"/>
      <c r="ES155" s="58"/>
      <c r="ET155" s="58"/>
      <c r="EU155" s="58"/>
      <c r="EV155" s="58"/>
      <c r="EW155" s="58"/>
      <c r="EX155" s="58"/>
      <c r="EY155" s="58"/>
      <c r="EZ155" s="58"/>
      <c r="FA155" s="58"/>
      <c r="FB155" s="58"/>
      <c r="FC155" s="58"/>
      <c r="FD155" s="58"/>
      <c r="FE155" s="58"/>
      <c r="FF155" s="58"/>
      <c r="FG155" s="58"/>
      <c r="FH155" s="58"/>
      <c r="FI155" s="58"/>
      <c r="FJ155" s="58"/>
      <c r="FK155" s="58"/>
      <c r="FL155" s="58"/>
      <c r="FM155" s="58"/>
      <c r="FN155" s="58"/>
      <c r="FO155" s="58"/>
      <c r="FP155" s="58"/>
      <c r="FQ155" s="58"/>
      <c r="FR155" s="58"/>
      <c r="FS155" s="58"/>
      <c r="FT155" s="58"/>
      <c r="FU155" s="58"/>
      <c r="FV155" s="58"/>
      <c r="FW155" s="58"/>
      <c r="FX155" s="58"/>
      <c r="FY155" s="58"/>
      <c r="FZ155" s="58"/>
      <c r="GA155" s="58"/>
      <c r="GB155" s="58"/>
      <c r="GC155" s="58"/>
      <c r="GD155" s="58"/>
      <c r="GE155" s="58"/>
      <c r="GF155" s="58"/>
      <c r="GG155" s="58"/>
      <c r="GH155" s="58"/>
      <c r="GI155" s="58"/>
      <c r="GJ155" s="58"/>
      <c r="GK155" s="58"/>
      <c r="GL155" s="58"/>
      <c r="GM155" s="58"/>
      <c r="GN155" s="58"/>
      <c r="GO155" s="58"/>
      <c r="GP155" s="58"/>
      <c r="GQ155" s="58"/>
      <c r="GR155" s="58"/>
      <c r="GS155" s="58"/>
      <c r="GT155" s="58"/>
      <c r="GU155" s="58"/>
      <c r="GV155" s="58"/>
      <c r="GW155" s="58"/>
      <c r="GX155" s="58"/>
      <c r="GY155" s="58"/>
      <c r="GZ155" s="58"/>
      <c r="HA155" s="58"/>
      <c r="HB155" s="58"/>
      <c r="HC155" s="58"/>
      <c r="HD155" s="58"/>
      <c r="HE155" s="58"/>
      <c r="HF155" s="58"/>
      <c r="HG155" s="58"/>
      <c r="HH155" s="58"/>
      <c r="HI155" s="58"/>
      <c r="HJ155" s="58"/>
      <c r="HK155" s="58"/>
      <c r="HL155" s="58"/>
      <c r="HM155" s="58"/>
      <c r="HN155" s="58"/>
      <c r="HO155" s="58"/>
      <c r="HP155" s="58"/>
      <c r="HQ155" s="58"/>
      <c r="HR155" s="58"/>
      <c r="HS155" s="58"/>
      <c r="HT155" s="58"/>
      <c r="HU155" s="58"/>
      <c r="HV155" s="58"/>
      <c r="HW155" s="58"/>
      <c r="HX155" s="58"/>
      <c r="HY155" s="58"/>
      <c r="HZ155" s="58"/>
      <c r="IA155" s="58"/>
      <c r="IB155" s="58"/>
      <c r="IC155" s="58"/>
      <c r="ID155" s="58"/>
      <c r="IE155" s="58"/>
      <c r="IF155" s="58"/>
      <c r="IG155" s="58"/>
      <c r="IH155" s="58"/>
      <c r="II155" s="58"/>
      <c r="IJ155" s="58"/>
      <c r="IK155" s="58"/>
      <c r="IL155" s="58"/>
      <c r="IM155" s="58"/>
      <c r="IN155" s="58"/>
      <c r="IO155" s="58"/>
      <c r="IP155" s="58"/>
      <c r="IQ155" s="58"/>
      <c r="IR155" s="58"/>
      <c r="IS155" s="58"/>
      <c r="IT155" s="58"/>
      <c r="IU155" s="58"/>
      <c r="IV155" s="58"/>
      <c r="IW155" s="58"/>
    </row>
    <row r="156" spans="1:257" ht="15.75" thickBot="1" x14ac:dyDescent="0.3">
      <c r="A156" s="54">
        <f>A155+1</f>
        <v>98</v>
      </c>
      <c r="B156" s="58" t="s">
        <v>5398</v>
      </c>
      <c r="C156" s="4" t="s">
        <v>54</v>
      </c>
      <c r="D156" s="4" t="s">
        <v>24</v>
      </c>
      <c r="E156" s="4" t="s">
        <v>5054</v>
      </c>
      <c r="F156" s="4" t="s">
        <v>130</v>
      </c>
      <c r="G156" s="4" t="s">
        <v>135</v>
      </c>
      <c r="H156" s="98" t="s">
        <v>5399</v>
      </c>
      <c r="I156" s="98">
        <v>3</v>
      </c>
      <c r="J156" s="4" t="s">
        <v>5059</v>
      </c>
      <c r="K156" s="99">
        <f>3/I156</f>
        <v>1</v>
      </c>
      <c r="L156" s="98" t="s">
        <v>5400</v>
      </c>
      <c r="M156" s="4" t="s">
        <v>5061</v>
      </c>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c r="EA156" s="58"/>
      <c r="EB156" s="58"/>
      <c r="EC156" s="58"/>
      <c r="ED156" s="58"/>
      <c r="EE156" s="58"/>
      <c r="EF156" s="58"/>
      <c r="EG156" s="58"/>
      <c r="EH156" s="58"/>
      <c r="EI156" s="58"/>
      <c r="EJ156" s="58"/>
      <c r="EK156" s="58"/>
      <c r="EL156" s="58"/>
      <c r="EM156" s="58"/>
      <c r="EN156" s="58"/>
      <c r="EO156" s="58"/>
      <c r="EP156" s="58"/>
      <c r="EQ156" s="58"/>
      <c r="ER156" s="58"/>
      <c r="ES156" s="58"/>
      <c r="ET156" s="58"/>
      <c r="EU156" s="58"/>
      <c r="EV156" s="58"/>
      <c r="EW156" s="58"/>
      <c r="EX156" s="58"/>
      <c r="EY156" s="58"/>
      <c r="EZ156" s="58"/>
      <c r="FA156" s="58"/>
      <c r="FB156" s="58"/>
      <c r="FC156" s="58"/>
      <c r="FD156" s="58"/>
      <c r="FE156" s="58"/>
      <c r="FF156" s="58"/>
      <c r="FG156" s="58"/>
      <c r="FH156" s="58"/>
      <c r="FI156" s="58"/>
      <c r="FJ156" s="58"/>
      <c r="FK156" s="58"/>
      <c r="FL156" s="58"/>
      <c r="FM156" s="58"/>
      <c r="FN156" s="58"/>
      <c r="FO156" s="58"/>
      <c r="FP156" s="58"/>
      <c r="FQ156" s="58"/>
      <c r="FR156" s="58"/>
      <c r="FS156" s="58"/>
      <c r="FT156" s="58"/>
      <c r="FU156" s="58"/>
      <c r="FV156" s="58"/>
      <c r="FW156" s="58"/>
      <c r="FX156" s="58"/>
      <c r="FY156" s="58"/>
      <c r="FZ156" s="58"/>
      <c r="GA156" s="58"/>
      <c r="GB156" s="58"/>
      <c r="GC156" s="58"/>
      <c r="GD156" s="58"/>
      <c r="GE156" s="58"/>
      <c r="GF156" s="58"/>
      <c r="GG156" s="58"/>
      <c r="GH156" s="58"/>
      <c r="GI156" s="58"/>
      <c r="GJ156" s="58"/>
      <c r="GK156" s="58"/>
      <c r="GL156" s="58"/>
      <c r="GM156" s="58"/>
      <c r="GN156" s="58"/>
      <c r="GO156" s="58"/>
      <c r="GP156" s="58"/>
      <c r="GQ156" s="58"/>
      <c r="GR156" s="58"/>
      <c r="GS156" s="58"/>
      <c r="GT156" s="58"/>
      <c r="GU156" s="58"/>
      <c r="GV156" s="58"/>
      <c r="GW156" s="58"/>
      <c r="GX156" s="58"/>
      <c r="GY156" s="58"/>
      <c r="GZ156" s="58"/>
      <c r="HA156" s="58"/>
      <c r="HB156" s="58"/>
      <c r="HC156" s="58"/>
      <c r="HD156" s="58"/>
      <c r="HE156" s="58"/>
      <c r="HF156" s="58"/>
      <c r="HG156" s="58"/>
      <c r="HH156" s="58"/>
      <c r="HI156" s="58"/>
      <c r="HJ156" s="58"/>
      <c r="HK156" s="58"/>
      <c r="HL156" s="58"/>
      <c r="HM156" s="58"/>
      <c r="HN156" s="58"/>
      <c r="HO156" s="58"/>
      <c r="HP156" s="58"/>
      <c r="HQ156" s="58"/>
      <c r="HR156" s="58"/>
      <c r="HS156" s="58"/>
      <c r="HT156" s="58"/>
      <c r="HU156" s="58"/>
      <c r="HV156" s="58"/>
      <c r="HW156" s="58"/>
      <c r="HX156" s="58"/>
      <c r="HY156" s="58"/>
      <c r="HZ156" s="58"/>
      <c r="IA156" s="58"/>
      <c r="IB156" s="58"/>
      <c r="IC156" s="58"/>
      <c r="ID156" s="58"/>
      <c r="IE156" s="58"/>
      <c r="IF156" s="58"/>
      <c r="IG156" s="58"/>
      <c r="IH156" s="58"/>
      <c r="II156" s="58"/>
      <c r="IJ156" s="58"/>
      <c r="IK156" s="58"/>
      <c r="IL156" s="58"/>
      <c r="IM156" s="58"/>
      <c r="IN156" s="58"/>
      <c r="IO156" s="58"/>
      <c r="IP156" s="58"/>
      <c r="IQ156" s="58"/>
      <c r="IR156" s="58"/>
      <c r="IS156" s="58"/>
      <c r="IT156" s="58"/>
      <c r="IU156" s="58"/>
      <c r="IV156" s="58"/>
      <c r="IW156" s="58"/>
    </row>
    <row r="157" spans="1:257" ht="15.75" thickBot="1" x14ac:dyDescent="0.3">
      <c r="A157" s="54">
        <f>A152+1</f>
        <v>147</v>
      </c>
      <c r="B157" s="58" t="s">
        <v>5401</v>
      </c>
      <c r="C157" s="4" t="s">
        <v>54</v>
      </c>
      <c r="D157" s="4" t="s">
        <v>24</v>
      </c>
      <c r="E157" s="4" t="s">
        <v>5054</v>
      </c>
      <c r="F157" s="4" t="s">
        <v>130</v>
      </c>
      <c r="G157" s="4" t="s">
        <v>135</v>
      </c>
      <c r="H157" s="98" t="s">
        <v>5402</v>
      </c>
      <c r="I157" s="104">
        <v>0.95</v>
      </c>
      <c r="J157" s="4" t="s">
        <v>5059</v>
      </c>
      <c r="K157" s="99">
        <f>99.82%/I157</f>
        <v>1.0507368421052632</v>
      </c>
      <c r="L157" s="98" t="s">
        <v>5403</v>
      </c>
      <c r="M157" s="4" t="s">
        <v>5061</v>
      </c>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c r="EA157" s="58"/>
      <c r="EB157" s="58"/>
      <c r="EC157" s="58"/>
      <c r="ED157" s="58"/>
      <c r="EE157" s="58"/>
      <c r="EF157" s="58"/>
      <c r="EG157" s="58"/>
      <c r="EH157" s="58"/>
      <c r="EI157" s="58"/>
      <c r="EJ157" s="58"/>
      <c r="EK157" s="58"/>
      <c r="EL157" s="58"/>
      <c r="EM157" s="58"/>
      <c r="EN157" s="58"/>
      <c r="EO157" s="58"/>
      <c r="EP157" s="58"/>
      <c r="EQ157" s="58"/>
      <c r="ER157" s="58"/>
      <c r="ES157" s="58"/>
      <c r="ET157" s="58"/>
      <c r="EU157" s="58"/>
      <c r="EV157" s="58"/>
      <c r="EW157" s="58"/>
      <c r="EX157" s="58"/>
      <c r="EY157" s="58"/>
      <c r="EZ157" s="58"/>
      <c r="FA157" s="58"/>
      <c r="FB157" s="58"/>
      <c r="FC157" s="58"/>
      <c r="FD157" s="58"/>
      <c r="FE157" s="58"/>
      <c r="FF157" s="58"/>
      <c r="FG157" s="58"/>
      <c r="FH157" s="58"/>
      <c r="FI157" s="58"/>
      <c r="FJ157" s="58"/>
      <c r="FK157" s="58"/>
      <c r="FL157" s="58"/>
      <c r="FM157" s="58"/>
      <c r="FN157" s="58"/>
      <c r="FO157" s="58"/>
      <c r="FP157" s="58"/>
      <c r="FQ157" s="58"/>
      <c r="FR157" s="58"/>
      <c r="FS157" s="58"/>
      <c r="FT157" s="58"/>
      <c r="FU157" s="58"/>
      <c r="FV157" s="58"/>
      <c r="FW157" s="58"/>
      <c r="FX157" s="58"/>
      <c r="FY157" s="58"/>
      <c r="FZ157" s="58"/>
      <c r="GA157" s="58"/>
      <c r="GB157" s="58"/>
      <c r="GC157" s="58"/>
      <c r="GD157" s="58"/>
      <c r="GE157" s="58"/>
      <c r="GF157" s="58"/>
      <c r="GG157" s="58"/>
      <c r="GH157" s="58"/>
      <c r="GI157" s="58"/>
      <c r="GJ157" s="58"/>
      <c r="GK157" s="58"/>
      <c r="GL157" s="58"/>
      <c r="GM157" s="58"/>
      <c r="GN157" s="58"/>
      <c r="GO157" s="58"/>
      <c r="GP157" s="58"/>
      <c r="GQ157" s="58"/>
      <c r="GR157" s="58"/>
      <c r="GS157" s="58"/>
      <c r="GT157" s="58"/>
      <c r="GU157" s="58"/>
      <c r="GV157" s="58"/>
      <c r="GW157" s="58"/>
      <c r="GX157" s="58"/>
      <c r="GY157" s="58"/>
      <c r="GZ157" s="58"/>
      <c r="HA157" s="58"/>
      <c r="HB157" s="58"/>
      <c r="HC157" s="58"/>
      <c r="HD157" s="58"/>
      <c r="HE157" s="58"/>
      <c r="HF157" s="58"/>
      <c r="HG157" s="58"/>
      <c r="HH157" s="58"/>
      <c r="HI157" s="58"/>
      <c r="HJ157" s="58"/>
      <c r="HK157" s="58"/>
      <c r="HL157" s="58"/>
      <c r="HM157" s="58"/>
      <c r="HN157" s="58"/>
      <c r="HO157" s="58"/>
      <c r="HP157" s="58"/>
      <c r="HQ157" s="58"/>
      <c r="HR157" s="58"/>
      <c r="HS157" s="58"/>
      <c r="HT157" s="58"/>
      <c r="HU157" s="58"/>
      <c r="HV157" s="58"/>
      <c r="HW157" s="58"/>
      <c r="HX157" s="58"/>
      <c r="HY157" s="58"/>
      <c r="HZ157" s="58"/>
      <c r="IA157" s="58"/>
      <c r="IB157" s="58"/>
      <c r="IC157" s="58"/>
      <c r="ID157" s="58"/>
      <c r="IE157" s="58"/>
      <c r="IF157" s="58"/>
      <c r="IG157" s="58"/>
      <c r="IH157" s="58"/>
      <c r="II157" s="58"/>
      <c r="IJ157" s="58"/>
      <c r="IK157" s="58"/>
      <c r="IL157" s="58"/>
      <c r="IM157" s="58"/>
      <c r="IN157" s="58"/>
      <c r="IO157" s="58"/>
      <c r="IP157" s="58"/>
      <c r="IQ157" s="58"/>
      <c r="IR157" s="58"/>
      <c r="IS157" s="58"/>
      <c r="IT157" s="58"/>
      <c r="IU157" s="58"/>
      <c r="IV157" s="58"/>
      <c r="IW157" s="58"/>
    </row>
    <row r="158" spans="1:257" ht="15.75" thickBot="1" x14ac:dyDescent="0.3">
      <c r="A158" s="54">
        <f t="shared" ref="A158:A169" si="5">A157+1</f>
        <v>148</v>
      </c>
      <c r="B158" s="58" t="s">
        <v>5404</v>
      </c>
      <c r="C158" s="4" t="s">
        <v>54</v>
      </c>
      <c r="D158" s="4" t="s">
        <v>24</v>
      </c>
      <c r="E158" s="4" t="s">
        <v>5054</v>
      </c>
      <c r="F158" s="4" t="s">
        <v>130</v>
      </c>
      <c r="G158" s="4" t="s">
        <v>135</v>
      </c>
      <c r="H158" s="98" t="s">
        <v>5405</v>
      </c>
      <c r="I158" s="104">
        <v>0.7</v>
      </c>
      <c r="J158" s="4" t="s">
        <v>5059</v>
      </c>
      <c r="K158" s="105">
        <f>70.25%/I158</f>
        <v>1.0035714285714286</v>
      </c>
      <c r="L158" s="98" t="s">
        <v>5406</v>
      </c>
      <c r="M158" s="4" t="s">
        <v>5061</v>
      </c>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c r="GU158" s="58"/>
      <c r="GV158" s="58"/>
      <c r="GW158" s="58"/>
      <c r="GX158" s="58"/>
      <c r="GY158" s="58"/>
      <c r="GZ158" s="58"/>
      <c r="HA158" s="58"/>
      <c r="HB158" s="58"/>
      <c r="HC158" s="58"/>
      <c r="HD158" s="58"/>
      <c r="HE158" s="58"/>
      <c r="HF158" s="58"/>
      <c r="HG158" s="58"/>
      <c r="HH158" s="58"/>
      <c r="HI158" s="58"/>
      <c r="HJ158" s="58"/>
      <c r="HK158" s="58"/>
      <c r="HL158" s="58"/>
      <c r="HM158" s="58"/>
      <c r="HN158" s="58"/>
      <c r="HO158" s="58"/>
      <c r="HP158" s="58"/>
      <c r="HQ158" s="58"/>
      <c r="HR158" s="58"/>
      <c r="HS158" s="58"/>
      <c r="HT158" s="58"/>
      <c r="HU158" s="58"/>
      <c r="HV158" s="58"/>
      <c r="HW158" s="58"/>
      <c r="HX158" s="58"/>
      <c r="HY158" s="58"/>
      <c r="HZ158" s="58"/>
      <c r="IA158" s="58"/>
      <c r="IB158" s="58"/>
      <c r="IC158" s="58"/>
      <c r="ID158" s="58"/>
      <c r="IE158" s="58"/>
      <c r="IF158" s="58"/>
      <c r="IG158" s="58"/>
      <c r="IH158" s="58"/>
      <c r="II158" s="58"/>
      <c r="IJ158" s="58"/>
      <c r="IK158" s="58"/>
      <c r="IL158" s="58"/>
      <c r="IM158" s="58"/>
      <c r="IN158" s="58"/>
      <c r="IO158" s="58"/>
      <c r="IP158" s="58"/>
      <c r="IQ158" s="58"/>
      <c r="IR158" s="58"/>
      <c r="IS158" s="58"/>
      <c r="IT158" s="58"/>
      <c r="IU158" s="58"/>
      <c r="IV158" s="58"/>
      <c r="IW158" s="58"/>
    </row>
    <row r="159" spans="1:257" ht="15.75" thickBot="1" x14ac:dyDescent="0.3">
      <c r="A159" s="54">
        <f t="shared" si="5"/>
        <v>149</v>
      </c>
      <c r="B159" s="58" t="s">
        <v>5407</v>
      </c>
      <c r="C159" s="4" t="s">
        <v>54</v>
      </c>
      <c r="D159" s="4" t="s">
        <v>24</v>
      </c>
      <c r="E159" s="4" t="s">
        <v>5054</v>
      </c>
      <c r="F159" s="4" t="s">
        <v>130</v>
      </c>
      <c r="G159" s="4" t="s">
        <v>135</v>
      </c>
      <c r="H159" s="98" t="s">
        <v>5408</v>
      </c>
      <c r="I159" s="98">
        <v>1</v>
      </c>
      <c r="J159" s="4" t="s">
        <v>5059</v>
      </c>
      <c r="K159" s="99">
        <f>1/I159</f>
        <v>1</v>
      </c>
      <c r="L159" s="102" t="s">
        <v>5409</v>
      </c>
      <c r="M159" s="4" t="s">
        <v>5061</v>
      </c>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c r="IA159" s="58"/>
      <c r="IB159" s="58"/>
      <c r="IC159" s="58"/>
      <c r="ID159" s="58"/>
      <c r="IE159" s="58"/>
      <c r="IF159" s="58"/>
      <c r="IG159" s="58"/>
      <c r="IH159" s="58"/>
      <c r="II159" s="58"/>
      <c r="IJ159" s="58"/>
      <c r="IK159" s="58"/>
      <c r="IL159" s="58"/>
      <c r="IM159" s="58"/>
      <c r="IN159" s="58"/>
      <c r="IO159" s="58"/>
      <c r="IP159" s="58"/>
      <c r="IQ159" s="58"/>
      <c r="IR159" s="58"/>
      <c r="IS159" s="58"/>
      <c r="IT159" s="58"/>
      <c r="IU159" s="58"/>
      <c r="IV159" s="58"/>
      <c r="IW159" s="58"/>
    </row>
    <row r="160" spans="1:257" ht="15.75" thickBot="1" x14ac:dyDescent="0.3">
      <c r="A160" s="54">
        <f t="shared" si="5"/>
        <v>150</v>
      </c>
      <c r="B160" s="58" t="s">
        <v>5410</v>
      </c>
      <c r="C160" s="4" t="s">
        <v>54</v>
      </c>
      <c r="D160" s="4" t="s">
        <v>24</v>
      </c>
      <c r="E160" s="4" t="s">
        <v>5054</v>
      </c>
      <c r="F160" s="4" t="s">
        <v>130</v>
      </c>
      <c r="G160" s="4" t="s">
        <v>135</v>
      </c>
      <c r="H160" s="98" t="s">
        <v>5411</v>
      </c>
      <c r="I160" s="98">
        <v>1</v>
      </c>
      <c r="J160" s="4" t="s">
        <v>5059</v>
      </c>
      <c r="K160" s="99">
        <f t="shared" ref="K160:K162" si="6">1/I160</f>
        <v>1</v>
      </c>
      <c r="L160" s="98" t="s">
        <v>5412</v>
      </c>
      <c r="M160" s="4" t="s">
        <v>5061</v>
      </c>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c r="IA160" s="58"/>
      <c r="IB160" s="58"/>
      <c r="IC160" s="58"/>
      <c r="ID160" s="58"/>
      <c r="IE160" s="58"/>
      <c r="IF160" s="58"/>
      <c r="IG160" s="58"/>
      <c r="IH160" s="58"/>
      <c r="II160" s="58"/>
      <c r="IJ160" s="58"/>
      <c r="IK160" s="58"/>
      <c r="IL160" s="58"/>
      <c r="IM160" s="58"/>
      <c r="IN160" s="58"/>
      <c r="IO160" s="58"/>
      <c r="IP160" s="58"/>
      <c r="IQ160" s="58"/>
      <c r="IR160" s="58"/>
      <c r="IS160" s="58"/>
      <c r="IT160" s="58"/>
      <c r="IU160" s="58"/>
      <c r="IV160" s="58"/>
      <c r="IW160" s="58"/>
    </row>
    <row r="161" spans="1:257" ht="15.75" thickBot="1" x14ac:dyDescent="0.3">
      <c r="A161" s="54">
        <f t="shared" si="5"/>
        <v>151</v>
      </c>
      <c r="B161" s="58" t="s">
        <v>5413</v>
      </c>
      <c r="C161" s="4" t="s">
        <v>54</v>
      </c>
      <c r="D161" s="4" t="s">
        <v>24</v>
      </c>
      <c r="E161" s="4" t="s">
        <v>5054</v>
      </c>
      <c r="F161" s="4" t="s">
        <v>130</v>
      </c>
      <c r="G161" s="4" t="s">
        <v>135</v>
      </c>
      <c r="H161" s="98" t="s">
        <v>5414</v>
      </c>
      <c r="I161" s="98">
        <v>1</v>
      </c>
      <c r="J161" s="4" t="s">
        <v>5059</v>
      </c>
      <c r="K161" s="99">
        <f t="shared" si="6"/>
        <v>1</v>
      </c>
      <c r="L161" s="98" t="s">
        <v>5415</v>
      </c>
      <c r="M161" s="4" t="s">
        <v>5061</v>
      </c>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c r="IA161" s="58"/>
      <c r="IB161" s="58"/>
      <c r="IC161" s="58"/>
      <c r="ID161" s="58"/>
      <c r="IE161" s="58"/>
      <c r="IF161" s="58"/>
      <c r="IG161" s="58"/>
      <c r="IH161" s="58"/>
      <c r="II161" s="58"/>
      <c r="IJ161" s="58"/>
      <c r="IK161" s="58"/>
      <c r="IL161" s="58"/>
      <c r="IM161" s="58"/>
      <c r="IN161" s="58"/>
      <c r="IO161" s="58"/>
      <c r="IP161" s="58"/>
      <c r="IQ161" s="58"/>
      <c r="IR161" s="58"/>
      <c r="IS161" s="58"/>
      <c r="IT161" s="58"/>
      <c r="IU161" s="58"/>
      <c r="IV161" s="58"/>
      <c r="IW161" s="58"/>
    </row>
    <row r="162" spans="1:257" ht="15.75" thickBot="1" x14ac:dyDescent="0.3">
      <c r="A162" s="54">
        <f t="shared" si="5"/>
        <v>152</v>
      </c>
      <c r="B162" s="58" t="s">
        <v>5416</v>
      </c>
      <c r="C162" s="4" t="s">
        <v>54</v>
      </c>
      <c r="D162" s="4" t="s">
        <v>24</v>
      </c>
      <c r="E162" s="4" t="s">
        <v>5054</v>
      </c>
      <c r="F162" s="4" t="s">
        <v>130</v>
      </c>
      <c r="G162" s="4" t="s">
        <v>135</v>
      </c>
      <c r="H162" s="98" t="s">
        <v>5417</v>
      </c>
      <c r="I162" s="98">
        <v>1</v>
      </c>
      <c r="J162" s="4" t="s">
        <v>5059</v>
      </c>
      <c r="K162" s="99">
        <f t="shared" si="6"/>
        <v>1</v>
      </c>
      <c r="L162" s="98" t="s">
        <v>5418</v>
      </c>
      <c r="M162" s="4" t="s">
        <v>5061</v>
      </c>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c r="IN162" s="58"/>
      <c r="IO162" s="58"/>
      <c r="IP162" s="58"/>
      <c r="IQ162" s="58"/>
      <c r="IR162" s="58"/>
      <c r="IS162" s="58"/>
      <c r="IT162" s="58"/>
      <c r="IU162" s="58"/>
      <c r="IV162" s="58"/>
      <c r="IW162" s="58"/>
    </row>
    <row r="163" spans="1:257" ht="15.75" thickBot="1" x14ac:dyDescent="0.3">
      <c r="A163" s="54">
        <f t="shared" si="5"/>
        <v>153</v>
      </c>
      <c r="B163" s="58" t="s">
        <v>5419</v>
      </c>
      <c r="C163" s="4" t="s">
        <v>54</v>
      </c>
      <c r="D163" s="4" t="s">
        <v>24</v>
      </c>
      <c r="E163" s="4" t="s">
        <v>5054</v>
      </c>
      <c r="F163" s="4" t="s">
        <v>130</v>
      </c>
      <c r="G163" s="4" t="s">
        <v>135</v>
      </c>
      <c r="H163" s="98" t="s">
        <v>5420</v>
      </c>
      <c r="I163" s="100">
        <v>0.95</v>
      </c>
      <c r="J163" s="4" t="s">
        <v>5059</v>
      </c>
      <c r="K163" s="99">
        <f>92.58%/I163</f>
        <v>0.97452631578947368</v>
      </c>
      <c r="L163" s="98" t="s">
        <v>5421</v>
      </c>
      <c r="M163" s="4" t="s">
        <v>5061</v>
      </c>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c r="IO163" s="58"/>
      <c r="IP163" s="58"/>
      <c r="IQ163" s="58"/>
      <c r="IR163" s="58"/>
      <c r="IS163" s="58"/>
      <c r="IT163" s="58"/>
      <c r="IU163" s="58"/>
      <c r="IV163" s="58"/>
      <c r="IW163" s="58"/>
    </row>
    <row r="164" spans="1:257" ht="15.75" thickBot="1" x14ac:dyDescent="0.3">
      <c r="A164" s="54">
        <f t="shared" si="5"/>
        <v>154</v>
      </c>
      <c r="B164" s="58" t="s">
        <v>5422</v>
      </c>
      <c r="C164" s="4" t="s">
        <v>54</v>
      </c>
      <c r="D164" s="4" t="s">
        <v>24</v>
      </c>
      <c r="E164" s="4" t="s">
        <v>5054</v>
      </c>
      <c r="F164" s="4" t="s">
        <v>130</v>
      </c>
      <c r="G164" s="4" t="s">
        <v>135</v>
      </c>
      <c r="H164" s="98" t="s">
        <v>5423</v>
      </c>
      <c r="I164" s="98">
        <v>1</v>
      </c>
      <c r="J164" s="4" t="s">
        <v>5059</v>
      </c>
      <c r="K164" s="99">
        <f>2/I164</f>
        <v>2</v>
      </c>
      <c r="L164" s="98" t="s">
        <v>5424</v>
      </c>
      <c r="M164" s="4" t="s">
        <v>5061</v>
      </c>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c r="IA164" s="58"/>
      <c r="IB164" s="58"/>
      <c r="IC164" s="58"/>
      <c r="ID164" s="58"/>
      <c r="IE164" s="58"/>
      <c r="IF164" s="58"/>
      <c r="IG164" s="58"/>
      <c r="IH164" s="58"/>
      <c r="II164" s="58"/>
      <c r="IJ164" s="58"/>
      <c r="IK164" s="58"/>
      <c r="IL164" s="58"/>
      <c r="IM164" s="58"/>
      <c r="IN164" s="58"/>
      <c r="IO164" s="58"/>
      <c r="IP164" s="58"/>
      <c r="IQ164" s="58"/>
      <c r="IR164" s="58"/>
      <c r="IS164" s="58"/>
      <c r="IT164" s="58"/>
      <c r="IU164" s="58"/>
      <c r="IV164" s="58"/>
      <c r="IW164" s="58"/>
    </row>
    <row r="165" spans="1:257" ht="15.75" thickBot="1" x14ac:dyDescent="0.3">
      <c r="A165" s="54">
        <f t="shared" si="5"/>
        <v>155</v>
      </c>
      <c r="B165" s="58" t="s">
        <v>5425</v>
      </c>
      <c r="C165" s="4" t="s">
        <v>54</v>
      </c>
      <c r="D165" s="4" t="s">
        <v>24</v>
      </c>
      <c r="E165" s="4" t="s">
        <v>5054</v>
      </c>
      <c r="F165" s="4" t="s">
        <v>130</v>
      </c>
      <c r="G165" s="4" t="s">
        <v>135</v>
      </c>
      <c r="H165" s="98" t="s">
        <v>5426</v>
      </c>
      <c r="I165" s="100">
        <v>1</v>
      </c>
      <c r="J165" s="4" t="s">
        <v>5059</v>
      </c>
      <c r="K165" s="99">
        <f>100%/I165</f>
        <v>1</v>
      </c>
      <c r="L165" s="98" t="s">
        <v>5427</v>
      </c>
      <c r="M165" s="4" t="s">
        <v>5061</v>
      </c>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c r="GU165" s="58"/>
      <c r="GV165" s="58"/>
      <c r="GW165" s="58"/>
      <c r="GX165" s="58"/>
      <c r="GY165" s="58"/>
      <c r="GZ165" s="58"/>
      <c r="HA165" s="58"/>
      <c r="HB165" s="58"/>
      <c r="HC165" s="58"/>
      <c r="HD165" s="58"/>
      <c r="HE165" s="58"/>
      <c r="HF165" s="58"/>
      <c r="HG165" s="58"/>
      <c r="HH165" s="58"/>
      <c r="HI165" s="58"/>
      <c r="HJ165" s="58"/>
      <c r="HK165" s="58"/>
      <c r="HL165" s="58"/>
      <c r="HM165" s="58"/>
      <c r="HN165" s="58"/>
      <c r="HO165" s="58"/>
      <c r="HP165" s="58"/>
      <c r="HQ165" s="58"/>
      <c r="HR165" s="58"/>
      <c r="HS165" s="58"/>
      <c r="HT165" s="58"/>
      <c r="HU165" s="58"/>
      <c r="HV165" s="58"/>
      <c r="HW165" s="58"/>
      <c r="HX165" s="58"/>
      <c r="HY165" s="58"/>
      <c r="HZ165" s="58"/>
      <c r="IA165" s="58"/>
      <c r="IB165" s="58"/>
      <c r="IC165" s="58"/>
      <c r="ID165" s="58"/>
      <c r="IE165" s="58"/>
      <c r="IF165" s="58"/>
      <c r="IG165" s="58"/>
      <c r="IH165" s="58"/>
      <c r="II165" s="58"/>
      <c r="IJ165" s="58"/>
      <c r="IK165" s="58"/>
      <c r="IL165" s="58"/>
      <c r="IM165" s="58"/>
      <c r="IN165" s="58"/>
      <c r="IO165" s="58"/>
      <c r="IP165" s="58"/>
      <c r="IQ165" s="58"/>
      <c r="IR165" s="58"/>
      <c r="IS165" s="58"/>
      <c r="IT165" s="58"/>
      <c r="IU165" s="58"/>
      <c r="IV165" s="58"/>
      <c r="IW165" s="58"/>
    </row>
    <row r="166" spans="1:257" ht="15.75" thickBot="1" x14ac:dyDescent="0.3">
      <c r="A166" s="54">
        <f t="shared" si="5"/>
        <v>156</v>
      </c>
      <c r="B166" s="58" t="s">
        <v>5428</v>
      </c>
      <c r="C166" s="4" t="s">
        <v>54</v>
      </c>
      <c r="D166" s="4" t="s">
        <v>24</v>
      </c>
      <c r="E166" s="4" t="s">
        <v>5054</v>
      </c>
      <c r="F166" s="4" t="s">
        <v>130</v>
      </c>
      <c r="G166" s="4" t="s">
        <v>135</v>
      </c>
      <c r="H166" s="98" t="s">
        <v>5429</v>
      </c>
      <c r="I166" s="98">
        <v>1</v>
      </c>
      <c r="J166" s="4" t="s">
        <v>5059</v>
      </c>
      <c r="K166" s="99">
        <f>1/I166</f>
        <v>1</v>
      </c>
      <c r="L166" s="98" t="s">
        <v>5430</v>
      </c>
      <c r="M166" s="4" t="s">
        <v>5061</v>
      </c>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c r="EV166" s="58"/>
      <c r="EW166" s="58"/>
      <c r="EX166" s="58"/>
      <c r="EY166" s="58"/>
      <c r="EZ166" s="58"/>
      <c r="FA166" s="58"/>
      <c r="FB166" s="58"/>
      <c r="FC166" s="58"/>
      <c r="FD166" s="58"/>
      <c r="FE166" s="58"/>
      <c r="FF166" s="58"/>
      <c r="FG166" s="58"/>
      <c r="FH166" s="58"/>
      <c r="FI166" s="58"/>
      <c r="FJ166" s="58"/>
      <c r="FK166" s="58"/>
      <c r="FL166" s="58"/>
      <c r="FM166" s="58"/>
      <c r="FN166" s="58"/>
      <c r="FO166" s="58"/>
      <c r="FP166" s="58"/>
      <c r="FQ166" s="58"/>
      <c r="FR166" s="58"/>
      <c r="FS166" s="58"/>
      <c r="FT166" s="58"/>
      <c r="FU166" s="58"/>
      <c r="FV166" s="58"/>
      <c r="FW166" s="58"/>
      <c r="FX166" s="58"/>
      <c r="FY166" s="58"/>
      <c r="FZ166" s="58"/>
      <c r="GA166" s="58"/>
      <c r="GB166" s="58"/>
      <c r="GC166" s="58"/>
      <c r="GD166" s="58"/>
      <c r="GE166" s="58"/>
      <c r="GF166" s="58"/>
      <c r="GG166" s="58"/>
      <c r="GH166" s="58"/>
      <c r="GI166" s="58"/>
      <c r="GJ166" s="58"/>
      <c r="GK166" s="58"/>
      <c r="GL166" s="58"/>
      <c r="GM166" s="58"/>
      <c r="GN166" s="58"/>
      <c r="GO166" s="58"/>
      <c r="GP166" s="58"/>
      <c r="GQ166" s="58"/>
      <c r="GR166" s="58"/>
      <c r="GS166" s="58"/>
      <c r="GT166" s="58"/>
      <c r="GU166" s="58"/>
      <c r="GV166" s="58"/>
      <c r="GW166" s="58"/>
      <c r="GX166" s="58"/>
      <c r="GY166" s="58"/>
      <c r="GZ166" s="58"/>
      <c r="HA166" s="58"/>
      <c r="HB166" s="58"/>
      <c r="HC166" s="58"/>
      <c r="HD166" s="58"/>
      <c r="HE166" s="58"/>
      <c r="HF166" s="58"/>
      <c r="HG166" s="58"/>
      <c r="HH166" s="58"/>
      <c r="HI166" s="58"/>
      <c r="HJ166" s="58"/>
      <c r="HK166" s="58"/>
      <c r="HL166" s="58"/>
      <c r="HM166" s="58"/>
      <c r="HN166" s="58"/>
      <c r="HO166" s="58"/>
      <c r="HP166" s="58"/>
      <c r="HQ166" s="58"/>
      <c r="HR166" s="58"/>
      <c r="HS166" s="58"/>
      <c r="HT166" s="58"/>
      <c r="HU166" s="58"/>
      <c r="HV166" s="58"/>
      <c r="HW166" s="58"/>
      <c r="HX166" s="58"/>
      <c r="HY166" s="58"/>
      <c r="HZ166" s="58"/>
      <c r="IA166" s="58"/>
      <c r="IB166" s="58"/>
      <c r="IC166" s="58"/>
      <c r="ID166" s="58"/>
      <c r="IE166" s="58"/>
      <c r="IF166" s="58"/>
      <c r="IG166" s="58"/>
      <c r="IH166" s="58"/>
      <c r="II166" s="58"/>
      <c r="IJ166" s="58"/>
      <c r="IK166" s="58"/>
      <c r="IL166" s="58"/>
      <c r="IM166" s="58"/>
      <c r="IN166" s="58"/>
      <c r="IO166" s="58"/>
      <c r="IP166" s="58"/>
      <c r="IQ166" s="58"/>
      <c r="IR166" s="58"/>
      <c r="IS166" s="58"/>
      <c r="IT166" s="58"/>
      <c r="IU166" s="58"/>
      <c r="IV166" s="58"/>
      <c r="IW166" s="58"/>
    </row>
    <row r="167" spans="1:257" ht="15.75" thickBot="1" x14ac:dyDescent="0.3">
      <c r="A167" s="54">
        <f t="shared" si="5"/>
        <v>157</v>
      </c>
      <c r="B167" s="58" t="s">
        <v>5431</v>
      </c>
      <c r="C167" s="4" t="s">
        <v>54</v>
      </c>
      <c r="D167" s="4" t="s">
        <v>24</v>
      </c>
      <c r="E167" s="4" t="s">
        <v>5054</v>
      </c>
      <c r="F167" s="4" t="s">
        <v>130</v>
      </c>
      <c r="G167" s="4" t="s">
        <v>135</v>
      </c>
      <c r="H167" s="98" t="s">
        <v>5432</v>
      </c>
      <c r="I167" s="100">
        <v>0.7</v>
      </c>
      <c r="J167" s="4" t="s">
        <v>5059</v>
      </c>
      <c r="K167" s="99">
        <f>80%/I167</f>
        <v>1.142857142857143</v>
      </c>
      <c r="L167" s="98" t="s">
        <v>5433</v>
      </c>
      <c r="M167" s="4" t="s">
        <v>5061</v>
      </c>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c r="DV167" s="58"/>
      <c r="DW167" s="58"/>
      <c r="DX167" s="58"/>
      <c r="DY167" s="58"/>
      <c r="DZ167" s="58"/>
      <c r="EA167" s="58"/>
      <c r="EB167" s="58"/>
      <c r="EC167" s="58"/>
      <c r="ED167" s="58"/>
      <c r="EE167" s="58"/>
      <c r="EF167" s="58"/>
      <c r="EG167" s="58"/>
      <c r="EH167" s="58"/>
      <c r="EI167" s="58"/>
      <c r="EJ167" s="58"/>
      <c r="EK167" s="58"/>
      <c r="EL167" s="58"/>
      <c r="EM167" s="58"/>
      <c r="EN167" s="58"/>
      <c r="EO167" s="58"/>
      <c r="EP167" s="58"/>
      <c r="EQ167" s="58"/>
      <c r="ER167" s="58"/>
      <c r="ES167" s="58"/>
      <c r="ET167" s="58"/>
      <c r="EU167" s="58"/>
      <c r="EV167" s="58"/>
      <c r="EW167" s="58"/>
      <c r="EX167" s="58"/>
      <c r="EY167" s="58"/>
      <c r="EZ167" s="58"/>
      <c r="FA167" s="58"/>
      <c r="FB167" s="58"/>
      <c r="FC167" s="58"/>
      <c r="FD167" s="58"/>
      <c r="FE167" s="58"/>
      <c r="FF167" s="58"/>
      <c r="FG167" s="58"/>
      <c r="FH167" s="58"/>
      <c r="FI167" s="58"/>
      <c r="FJ167" s="58"/>
      <c r="FK167" s="58"/>
      <c r="FL167" s="58"/>
      <c r="FM167" s="58"/>
      <c r="FN167" s="58"/>
      <c r="FO167" s="58"/>
      <c r="FP167" s="58"/>
      <c r="FQ167" s="58"/>
      <c r="FR167" s="58"/>
      <c r="FS167" s="58"/>
      <c r="FT167" s="58"/>
      <c r="FU167" s="58"/>
      <c r="FV167" s="58"/>
      <c r="FW167" s="58"/>
      <c r="FX167" s="58"/>
      <c r="FY167" s="58"/>
      <c r="FZ167" s="58"/>
      <c r="GA167" s="58"/>
      <c r="GB167" s="58"/>
      <c r="GC167" s="58"/>
      <c r="GD167" s="58"/>
      <c r="GE167" s="58"/>
      <c r="GF167" s="58"/>
      <c r="GG167" s="58"/>
      <c r="GH167" s="58"/>
      <c r="GI167" s="58"/>
      <c r="GJ167" s="58"/>
      <c r="GK167" s="58"/>
      <c r="GL167" s="58"/>
      <c r="GM167" s="58"/>
      <c r="GN167" s="58"/>
      <c r="GO167" s="58"/>
      <c r="GP167" s="58"/>
      <c r="GQ167" s="58"/>
      <c r="GR167" s="58"/>
      <c r="GS167" s="58"/>
      <c r="GT167" s="58"/>
      <c r="GU167" s="58"/>
      <c r="GV167" s="58"/>
      <c r="GW167" s="58"/>
      <c r="GX167" s="58"/>
      <c r="GY167" s="58"/>
      <c r="GZ167" s="58"/>
      <c r="HA167" s="58"/>
      <c r="HB167" s="58"/>
      <c r="HC167" s="58"/>
      <c r="HD167" s="58"/>
      <c r="HE167" s="58"/>
      <c r="HF167" s="58"/>
      <c r="HG167" s="58"/>
      <c r="HH167" s="58"/>
      <c r="HI167" s="58"/>
      <c r="HJ167" s="58"/>
      <c r="HK167" s="58"/>
      <c r="HL167" s="58"/>
      <c r="HM167" s="58"/>
      <c r="HN167" s="58"/>
      <c r="HO167" s="58"/>
      <c r="HP167" s="58"/>
      <c r="HQ167" s="58"/>
      <c r="HR167" s="58"/>
      <c r="HS167" s="58"/>
      <c r="HT167" s="58"/>
      <c r="HU167" s="58"/>
      <c r="HV167" s="58"/>
      <c r="HW167" s="58"/>
      <c r="HX167" s="58"/>
      <c r="HY167" s="58"/>
      <c r="HZ167" s="58"/>
      <c r="IA167" s="58"/>
      <c r="IB167" s="58"/>
      <c r="IC167" s="58"/>
      <c r="ID167" s="58"/>
      <c r="IE167" s="58"/>
      <c r="IF167" s="58"/>
      <c r="IG167" s="58"/>
      <c r="IH167" s="58"/>
      <c r="II167" s="58"/>
      <c r="IJ167" s="58"/>
      <c r="IK167" s="58"/>
      <c r="IL167" s="58"/>
      <c r="IM167" s="58"/>
      <c r="IN167" s="58"/>
      <c r="IO167" s="58"/>
      <c r="IP167" s="58"/>
      <c r="IQ167" s="58"/>
      <c r="IR167" s="58"/>
      <c r="IS167" s="58"/>
      <c r="IT167" s="58"/>
      <c r="IU167" s="58"/>
      <c r="IV167" s="58"/>
      <c r="IW167" s="58"/>
    </row>
    <row r="168" spans="1:257" ht="15.75" thickBot="1" x14ac:dyDescent="0.3">
      <c r="A168" s="54">
        <f t="shared" si="5"/>
        <v>158</v>
      </c>
      <c r="B168" s="58" t="s">
        <v>5434</v>
      </c>
      <c r="C168" s="4" t="s">
        <v>54</v>
      </c>
      <c r="D168" s="4" t="s">
        <v>24</v>
      </c>
      <c r="E168" s="4" t="s">
        <v>5054</v>
      </c>
      <c r="F168" s="4" t="s">
        <v>130</v>
      </c>
      <c r="G168" s="4" t="s">
        <v>135</v>
      </c>
      <c r="H168" s="98" t="s">
        <v>5435</v>
      </c>
      <c r="I168" s="98">
        <v>1</v>
      </c>
      <c r="J168" s="4" t="s">
        <v>5059</v>
      </c>
      <c r="K168" s="99">
        <f>1/I168</f>
        <v>1</v>
      </c>
      <c r="L168" s="98" t="s">
        <v>5436</v>
      </c>
      <c r="M168" s="4" t="s">
        <v>5061</v>
      </c>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c r="HU168" s="58"/>
      <c r="HV168" s="58"/>
      <c r="HW168" s="58"/>
      <c r="HX168" s="58"/>
      <c r="HY168" s="58"/>
      <c r="HZ168" s="58"/>
      <c r="IA168" s="58"/>
      <c r="IB168" s="58"/>
      <c r="IC168" s="58"/>
      <c r="ID168" s="58"/>
      <c r="IE168" s="58"/>
      <c r="IF168" s="58"/>
      <c r="IG168" s="58"/>
      <c r="IH168" s="58"/>
      <c r="II168" s="58"/>
      <c r="IJ168" s="58"/>
      <c r="IK168" s="58"/>
      <c r="IL168" s="58"/>
      <c r="IM168" s="58"/>
      <c r="IN168" s="58"/>
      <c r="IO168" s="58"/>
      <c r="IP168" s="58"/>
      <c r="IQ168" s="58"/>
      <c r="IR168" s="58"/>
      <c r="IS168" s="58"/>
      <c r="IT168" s="58"/>
      <c r="IU168" s="58"/>
      <c r="IV168" s="58"/>
      <c r="IW168" s="58"/>
    </row>
    <row r="169" spans="1:257" ht="15.75" thickBot="1" x14ac:dyDescent="0.3">
      <c r="A169" s="54">
        <f t="shared" si="5"/>
        <v>159</v>
      </c>
      <c r="B169" s="58" t="s">
        <v>5437</v>
      </c>
      <c r="C169" s="4" t="s">
        <v>54</v>
      </c>
      <c r="D169" s="4" t="s">
        <v>24</v>
      </c>
      <c r="E169" s="4" t="s">
        <v>5054</v>
      </c>
      <c r="F169" s="4" t="s">
        <v>130</v>
      </c>
      <c r="G169" s="4" t="s">
        <v>135</v>
      </c>
      <c r="H169" s="98" t="s">
        <v>5438</v>
      </c>
      <c r="I169" s="100">
        <v>0.2</v>
      </c>
      <c r="J169" s="4" t="s">
        <v>5059</v>
      </c>
      <c r="K169" s="99">
        <f>43%/I169</f>
        <v>2.15</v>
      </c>
      <c r="L169" s="98" t="s">
        <v>5439</v>
      </c>
      <c r="M169" s="4" t="s">
        <v>5061</v>
      </c>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c r="GU169" s="58"/>
      <c r="GV169" s="58"/>
      <c r="GW169" s="58"/>
      <c r="GX169" s="58"/>
      <c r="GY169" s="58"/>
      <c r="GZ169" s="58"/>
      <c r="HA169" s="58"/>
      <c r="HB169" s="58"/>
      <c r="HC169" s="58"/>
      <c r="HD169" s="58"/>
      <c r="HE169" s="58"/>
      <c r="HF169" s="58"/>
      <c r="HG169" s="58"/>
      <c r="HH169" s="58"/>
      <c r="HI169" s="58"/>
      <c r="HJ169" s="58"/>
      <c r="HK169" s="58"/>
      <c r="HL169" s="58"/>
      <c r="HM169" s="58"/>
      <c r="HN169" s="58"/>
      <c r="HO169" s="58"/>
      <c r="HP169" s="58"/>
      <c r="HQ169" s="58"/>
      <c r="HR169" s="58"/>
      <c r="HS169" s="58"/>
      <c r="HT169" s="58"/>
      <c r="HU169" s="58"/>
      <c r="HV169" s="58"/>
      <c r="HW169" s="58"/>
      <c r="HX169" s="58"/>
      <c r="HY169" s="58"/>
      <c r="HZ169" s="58"/>
      <c r="IA169" s="58"/>
      <c r="IB169" s="58"/>
      <c r="IC169" s="58"/>
      <c r="ID169" s="58"/>
      <c r="IE169" s="58"/>
      <c r="IF169" s="58"/>
      <c r="IG169" s="58"/>
      <c r="IH169" s="58"/>
      <c r="II169" s="58"/>
      <c r="IJ169" s="58"/>
      <c r="IK169" s="58"/>
      <c r="IL169" s="58"/>
      <c r="IM169" s="58"/>
      <c r="IN169" s="58"/>
      <c r="IO169" s="58"/>
      <c r="IP169" s="58"/>
      <c r="IQ169" s="58"/>
      <c r="IR169" s="58"/>
      <c r="IS169" s="58"/>
      <c r="IT169" s="58"/>
      <c r="IU169" s="58"/>
      <c r="IV169" s="58"/>
      <c r="IW169" s="58"/>
    </row>
    <row r="351003" spans="1:3" x14ac:dyDescent="0.25">
      <c r="A351003" t="s">
        <v>54</v>
      </c>
      <c r="B351003" t="s">
        <v>126</v>
      </c>
      <c r="C351003" t="s">
        <v>127</v>
      </c>
    </row>
    <row r="351004" spans="1:3" x14ac:dyDescent="0.25">
      <c r="A351004" t="s">
        <v>55</v>
      </c>
      <c r="B351004" t="s">
        <v>128</v>
      </c>
      <c r="C351004" t="s">
        <v>129</v>
      </c>
    </row>
    <row r="351005" spans="1:3" x14ac:dyDescent="0.25">
      <c r="B351005" t="s">
        <v>130</v>
      </c>
      <c r="C351005" t="s">
        <v>131</v>
      </c>
    </row>
    <row r="351006" spans="1:3" x14ac:dyDescent="0.25">
      <c r="B351006" t="s">
        <v>132</v>
      </c>
      <c r="C351006" t="s">
        <v>133</v>
      </c>
    </row>
    <row r="351007" spans="1:3" x14ac:dyDescent="0.25">
      <c r="B351007" t="s">
        <v>134</v>
      </c>
      <c r="C351007" t="s">
        <v>135</v>
      </c>
    </row>
    <row r="351008" spans="1:3" x14ac:dyDescent="0.25">
      <c r="B351008" t="s">
        <v>136</v>
      </c>
      <c r="C351008" t="s">
        <v>137</v>
      </c>
    </row>
    <row r="351009" spans="2:3" x14ac:dyDescent="0.25">
      <c r="B351009" t="s">
        <v>138</v>
      </c>
      <c r="C351009" t="s">
        <v>139</v>
      </c>
    </row>
    <row r="351010" spans="2:3" x14ac:dyDescent="0.25">
      <c r="C351010" t="s">
        <v>99</v>
      </c>
    </row>
    <row r="351011" spans="2:3" x14ac:dyDescent="0.25">
      <c r="C351011" t="s">
        <v>100</v>
      </c>
    </row>
  </sheetData>
  <mergeCells count="1">
    <mergeCell ref="B8:M8"/>
  </mergeCells>
  <dataValidations count="6">
    <dataValidation type="textLength" allowBlank="1" showInputMessage="1" error="Escriba un texto  Maximo 390 Caracteres" promptTitle="Cualquier contenido Maximo 390 Caracteres" prompt=" Escriba el indicador, su fórmula y las variables que se relacionan." sqref="J11:J169">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E78:E136 E138:E169 E11:E7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69">
      <formula1>$C$350924:$C$350933</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69">
      <formula1>$B$350924:$B$350931</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9">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9">
      <formula1>$A$350924:$A$350926</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140</v>
      </c>
    </row>
    <row r="3" spans="1:25" x14ac:dyDescent="0.25">
      <c r="B3" s="1" t="s">
        <v>4</v>
      </c>
      <c r="C3" s="1">
        <v>1</v>
      </c>
    </row>
    <row r="4" spans="1:25" x14ac:dyDescent="0.25">
      <c r="B4" s="1" t="s">
        <v>5</v>
      </c>
      <c r="C4" s="1">
        <v>11979</v>
      </c>
    </row>
    <row r="5" spans="1:25" x14ac:dyDescent="0.25">
      <c r="B5" s="1" t="s">
        <v>6</v>
      </c>
      <c r="C5" s="5">
        <v>43100</v>
      </c>
    </row>
    <row r="6" spans="1:25" x14ac:dyDescent="0.25">
      <c r="B6" s="1" t="s">
        <v>7</v>
      </c>
      <c r="C6" s="1">
        <v>12</v>
      </c>
      <c r="D6" s="1" t="s">
        <v>8</v>
      </c>
    </row>
    <row r="8" spans="1:25" x14ac:dyDescent="0.25">
      <c r="A8" s="1" t="s">
        <v>9</v>
      </c>
      <c r="B8" s="300" t="s">
        <v>141</v>
      </c>
      <c r="C8" s="301"/>
      <c r="D8" s="301"/>
      <c r="E8" s="301"/>
      <c r="F8" s="301"/>
      <c r="G8" s="301"/>
      <c r="H8" s="301"/>
      <c r="I8" s="301"/>
      <c r="J8" s="301"/>
      <c r="K8" s="301"/>
      <c r="L8" s="301"/>
      <c r="M8" s="301"/>
      <c r="N8" s="301"/>
      <c r="O8" s="301"/>
      <c r="P8" s="301"/>
      <c r="Q8" s="301"/>
      <c r="R8" s="301"/>
      <c r="S8" s="301"/>
      <c r="T8" s="301"/>
      <c r="U8" s="301"/>
      <c r="V8" s="301"/>
      <c r="W8" s="301"/>
      <c r="X8" s="301"/>
      <c r="Y8" s="301"/>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142</v>
      </c>
      <c r="F10" s="1" t="s">
        <v>143</v>
      </c>
      <c r="G10" s="1" t="s">
        <v>144</v>
      </c>
      <c r="H10" s="1" t="s">
        <v>145</v>
      </c>
      <c r="I10" s="1" t="s">
        <v>146</v>
      </c>
      <c r="J10" s="1" t="s">
        <v>147</v>
      </c>
      <c r="K10" s="1" t="s">
        <v>148</v>
      </c>
      <c r="L10" s="1" t="s">
        <v>149</v>
      </c>
      <c r="M10" s="1" t="s">
        <v>150</v>
      </c>
      <c r="N10" s="1" t="s">
        <v>151</v>
      </c>
      <c r="O10" s="1" t="s">
        <v>152</v>
      </c>
      <c r="P10" s="1" t="s">
        <v>153</v>
      </c>
      <c r="Q10" s="1" t="s">
        <v>154</v>
      </c>
      <c r="R10" s="1" t="s">
        <v>155</v>
      </c>
      <c r="S10" s="1" t="s">
        <v>156</v>
      </c>
      <c r="T10" s="1" t="s">
        <v>157</v>
      </c>
      <c r="U10" s="1" t="s">
        <v>158</v>
      </c>
      <c r="V10" s="1" t="s">
        <v>159</v>
      </c>
      <c r="W10" s="1" t="s">
        <v>160</v>
      </c>
      <c r="X10" s="1" t="s">
        <v>161</v>
      </c>
      <c r="Y10" s="1" t="s">
        <v>23</v>
      </c>
    </row>
    <row r="11" spans="1:25" x14ac:dyDescent="0.25">
      <c r="A11" s="21">
        <v>1</v>
      </c>
      <c r="B11" t="s">
        <v>65</v>
      </c>
      <c r="C11" s="4" t="s">
        <v>55</v>
      </c>
      <c r="D11" s="4" t="s">
        <v>4852</v>
      </c>
      <c r="E11" s="4" t="s">
        <v>4950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S352159"/>
  <sheetViews>
    <sheetView zoomScale="55" zoomScaleNormal="55"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0" max="253" width="8" hidden="1"/>
  </cols>
  <sheetData>
    <row r="1" spans="1:19" x14ac:dyDescent="0.25">
      <c r="B1" s="1" t="s">
        <v>0</v>
      </c>
      <c r="C1" s="1">
        <v>51</v>
      </c>
      <c r="D1" s="1" t="s">
        <v>1</v>
      </c>
    </row>
    <row r="2" spans="1:19" x14ac:dyDescent="0.25">
      <c r="B2" s="1" t="s">
        <v>2</v>
      </c>
      <c r="C2" s="1">
        <v>369</v>
      </c>
      <c r="D2" s="1" t="s">
        <v>162</v>
      </c>
    </row>
    <row r="3" spans="1:19" x14ac:dyDescent="0.25">
      <c r="B3" s="1" t="s">
        <v>4</v>
      </c>
      <c r="C3" s="1">
        <v>1</v>
      </c>
    </row>
    <row r="4" spans="1:19" x14ac:dyDescent="0.25">
      <c r="B4" s="1" t="s">
        <v>5</v>
      </c>
      <c r="C4" s="1">
        <v>11979</v>
      </c>
    </row>
    <row r="5" spans="1:19" x14ac:dyDescent="0.25">
      <c r="B5" s="1" t="s">
        <v>6</v>
      </c>
      <c r="C5" s="5">
        <v>43100</v>
      </c>
    </row>
    <row r="6" spans="1:19" x14ac:dyDescent="0.25">
      <c r="B6" s="1" t="s">
        <v>7</v>
      </c>
      <c r="C6" s="1">
        <v>12</v>
      </c>
      <c r="D6" s="1" t="s">
        <v>8</v>
      </c>
    </row>
    <row r="8" spans="1:19" x14ac:dyDescent="0.25">
      <c r="A8" s="1" t="s">
        <v>9</v>
      </c>
      <c r="B8" s="300" t="s">
        <v>163</v>
      </c>
      <c r="C8" s="301"/>
      <c r="D8" s="301"/>
      <c r="E8" s="301"/>
      <c r="F8" s="301"/>
      <c r="G8" s="301"/>
      <c r="H8" s="301"/>
      <c r="I8" s="301"/>
      <c r="J8" s="301"/>
      <c r="K8" s="301"/>
      <c r="L8" s="301"/>
      <c r="M8" s="301"/>
      <c r="N8" s="301"/>
      <c r="O8" s="301"/>
      <c r="P8" s="301"/>
      <c r="Q8" s="301"/>
      <c r="R8" s="301"/>
      <c r="S8" s="301"/>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ht="15.75" thickBot="1" x14ac:dyDescent="0.3">
      <c r="C10" s="1" t="s">
        <v>12</v>
      </c>
      <c r="D10" s="1" t="s">
        <v>13</v>
      </c>
      <c r="E10" s="1" t="s">
        <v>164</v>
      </c>
      <c r="F10" s="1" t="s">
        <v>165</v>
      </c>
      <c r="G10" s="1" t="s">
        <v>166</v>
      </c>
      <c r="H10" s="1" t="s">
        <v>167</v>
      </c>
      <c r="I10" s="1" t="s">
        <v>168</v>
      </c>
      <c r="J10" s="1" t="s">
        <v>169</v>
      </c>
      <c r="K10" s="1" t="s">
        <v>170</v>
      </c>
      <c r="L10" s="1" t="s">
        <v>171</v>
      </c>
      <c r="M10" s="1" t="s">
        <v>172</v>
      </c>
      <c r="N10" s="1" t="s">
        <v>173</v>
      </c>
      <c r="O10" s="1" t="s">
        <v>174</v>
      </c>
      <c r="P10" s="1" t="s">
        <v>175</v>
      </c>
      <c r="Q10" s="1" t="s">
        <v>176</v>
      </c>
      <c r="R10" s="1" t="s">
        <v>177</v>
      </c>
      <c r="S10" s="1" t="s">
        <v>23</v>
      </c>
    </row>
    <row r="11" spans="1:19" ht="180.75" thickBot="1" x14ac:dyDescent="0.3">
      <c r="A11" s="110">
        <v>1</v>
      </c>
      <c r="B11" s="111" t="s">
        <v>65</v>
      </c>
      <c r="C11" s="4" t="s">
        <v>54</v>
      </c>
      <c r="D11" s="4" t="s">
        <v>5564</v>
      </c>
      <c r="E11" s="112" t="s">
        <v>5565</v>
      </c>
      <c r="F11" s="26">
        <v>4290</v>
      </c>
      <c r="G11" s="4" t="s">
        <v>1159</v>
      </c>
      <c r="H11" s="4" t="s">
        <v>179</v>
      </c>
      <c r="I11" s="112" t="s">
        <v>194</v>
      </c>
      <c r="J11" s="112" t="s">
        <v>5566</v>
      </c>
      <c r="K11" s="3">
        <v>42569</v>
      </c>
      <c r="L11" s="3">
        <v>42586</v>
      </c>
      <c r="M11" s="3">
        <v>43465</v>
      </c>
      <c r="N11" s="113">
        <v>8311323</v>
      </c>
      <c r="O11" s="113">
        <v>5302061</v>
      </c>
      <c r="P11" s="4">
        <v>0</v>
      </c>
      <c r="Q11" s="114">
        <v>7814777.5999999996</v>
      </c>
      <c r="R11" s="115">
        <v>68</v>
      </c>
      <c r="S11" s="116" t="s">
        <v>5567</v>
      </c>
    </row>
    <row r="12" spans="1:19" ht="180.75" thickBot="1" x14ac:dyDescent="0.3">
      <c r="A12" s="110">
        <v>2</v>
      </c>
      <c r="B12" s="111" t="s">
        <v>4687</v>
      </c>
      <c r="C12" s="4" t="s">
        <v>54</v>
      </c>
      <c r="D12" s="4" t="s">
        <v>5564</v>
      </c>
      <c r="E12" s="112" t="s">
        <v>5568</v>
      </c>
      <c r="F12" s="26">
        <v>4290</v>
      </c>
      <c r="G12" s="4" t="s">
        <v>189</v>
      </c>
      <c r="H12" s="4" t="s">
        <v>179</v>
      </c>
      <c r="I12" s="112" t="s">
        <v>194</v>
      </c>
      <c r="J12" s="112" t="s">
        <v>5569</v>
      </c>
      <c r="K12" s="3">
        <v>42397</v>
      </c>
      <c r="L12" s="3">
        <v>42635</v>
      </c>
      <c r="M12" s="3">
        <v>43465</v>
      </c>
      <c r="N12" s="113">
        <v>8311323</v>
      </c>
      <c r="O12" s="113">
        <v>5735635.21</v>
      </c>
      <c r="P12" s="4">
        <v>0</v>
      </c>
      <c r="Q12" s="117">
        <v>23985923.280000001</v>
      </c>
      <c r="R12" s="118">
        <v>65</v>
      </c>
      <c r="S12" s="116" t="s">
        <v>5567</v>
      </c>
    </row>
    <row r="13" spans="1:19" ht="180.75" thickBot="1" x14ac:dyDescent="0.3">
      <c r="A13" s="110">
        <v>3</v>
      </c>
      <c r="B13" s="111" t="s">
        <v>4688</v>
      </c>
      <c r="C13" s="4" t="s">
        <v>54</v>
      </c>
      <c r="D13" s="4" t="s">
        <v>5564</v>
      </c>
      <c r="E13" s="112" t="s">
        <v>5570</v>
      </c>
      <c r="F13" s="26">
        <v>4290</v>
      </c>
      <c r="G13" s="4" t="s">
        <v>189</v>
      </c>
      <c r="H13" s="4" t="s">
        <v>179</v>
      </c>
      <c r="I13" s="112" t="s">
        <v>194</v>
      </c>
      <c r="J13" s="112" t="s">
        <v>5571</v>
      </c>
      <c r="K13" s="3">
        <v>42485</v>
      </c>
      <c r="L13" s="3">
        <v>42635</v>
      </c>
      <c r="M13" s="3">
        <v>43465</v>
      </c>
      <c r="N13" s="113">
        <v>8311323</v>
      </c>
      <c r="O13" s="113">
        <v>2603450</v>
      </c>
      <c r="P13" s="4">
        <v>0</v>
      </c>
      <c r="Q13" s="119">
        <v>23985923.280000001</v>
      </c>
      <c r="R13" s="120">
        <v>65</v>
      </c>
      <c r="S13" s="116" t="s">
        <v>5572</v>
      </c>
    </row>
    <row r="14" spans="1:19" ht="180.75" thickBot="1" x14ac:dyDescent="0.3">
      <c r="A14" s="110">
        <v>4</v>
      </c>
      <c r="B14" s="111" t="s">
        <v>4689</v>
      </c>
      <c r="C14" s="26" t="s">
        <v>54</v>
      </c>
      <c r="D14" s="26" t="s">
        <v>5564</v>
      </c>
      <c r="E14" s="121" t="s">
        <v>5573</v>
      </c>
      <c r="F14" s="26">
        <v>4290</v>
      </c>
      <c r="G14" s="26" t="s">
        <v>1090</v>
      </c>
      <c r="H14" s="26" t="s">
        <v>179</v>
      </c>
      <c r="I14" s="121" t="s">
        <v>234</v>
      </c>
      <c r="J14" s="121" t="s">
        <v>5574</v>
      </c>
      <c r="K14" s="59">
        <v>42444</v>
      </c>
      <c r="L14" s="59">
        <v>42521</v>
      </c>
      <c r="M14" s="3">
        <v>43465</v>
      </c>
      <c r="N14" s="122">
        <v>1406089</v>
      </c>
      <c r="O14" s="122">
        <v>0</v>
      </c>
      <c r="P14" s="26">
        <v>0</v>
      </c>
      <c r="Q14" s="114">
        <v>100765082.12</v>
      </c>
      <c r="R14" s="115">
        <v>31</v>
      </c>
      <c r="S14" s="123" t="s">
        <v>5572</v>
      </c>
    </row>
    <row r="15" spans="1:19" ht="180.75" thickBot="1" x14ac:dyDescent="0.3">
      <c r="A15" s="110">
        <v>5</v>
      </c>
      <c r="B15" s="111" t="s">
        <v>4690</v>
      </c>
      <c r="C15" s="26" t="s">
        <v>54</v>
      </c>
      <c r="D15" s="26" t="s">
        <v>5564</v>
      </c>
      <c r="E15" s="121" t="s">
        <v>5575</v>
      </c>
      <c r="F15" s="26">
        <v>4290</v>
      </c>
      <c r="G15" s="26" t="s">
        <v>1214</v>
      </c>
      <c r="H15" s="26" t="s">
        <v>179</v>
      </c>
      <c r="I15" s="121" t="s">
        <v>234</v>
      </c>
      <c r="J15" s="121" t="s">
        <v>5576</v>
      </c>
      <c r="K15" s="59">
        <v>42482</v>
      </c>
      <c r="L15" s="59">
        <v>42710</v>
      </c>
      <c r="M15" s="3">
        <v>43465</v>
      </c>
      <c r="N15" s="122">
        <v>1079857</v>
      </c>
      <c r="O15" s="122">
        <v>1079857</v>
      </c>
      <c r="P15" s="26">
        <v>0</v>
      </c>
      <c r="Q15" s="114">
        <f t="shared" ref="Q15:Q21" si="0">+N15</f>
        <v>1079857</v>
      </c>
      <c r="R15" s="115">
        <v>100</v>
      </c>
      <c r="S15" s="123" t="s">
        <v>5577</v>
      </c>
    </row>
    <row r="16" spans="1:19" ht="195.75" thickBot="1" x14ac:dyDescent="0.3">
      <c r="A16" s="110">
        <v>6</v>
      </c>
      <c r="B16" s="111" t="s">
        <v>4691</v>
      </c>
      <c r="C16" s="26" t="s">
        <v>54</v>
      </c>
      <c r="D16" s="26" t="s">
        <v>5564</v>
      </c>
      <c r="E16" s="121" t="s">
        <v>5575</v>
      </c>
      <c r="F16" s="26">
        <v>4290</v>
      </c>
      <c r="G16" s="26" t="s">
        <v>1214</v>
      </c>
      <c r="H16" s="26" t="s">
        <v>179</v>
      </c>
      <c r="I16" s="121" t="s">
        <v>234</v>
      </c>
      <c r="J16" s="121" t="s">
        <v>5578</v>
      </c>
      <c r="K16" s="59">
        <v>42444</v>
      </c>
      <c r="L16" s="59">
        <v>42531</v>
      </c>
      <c r="M16" s="3">
        <v>43465</v>
      </c>
      <c r="N16" s="122">
        <v>1596203</v>
      </c>
      <c r="O16" s="122">
        <v>1596203</v>
      </c>
      <c r="P16" s="26">
        <v>0</v>
      </c>
      <c r="Q16" s="114">
        <f t="shared" si="0"/>
        <v>1596203</v>
      </c>
      <c r="R16" s="115">
        <v>100</v>
      </c>
      <c r="S16" s="123" t="s">
        <v>5579</v>
      </c>
    </row>
    <row r="17" spans="1:19" ht="180.75" thickBot="1" x14ac:dyDescent="0.3">
      <c r="A17" s="110">
        <v>7</v>
      </c>
      <c r="B17" s="111" t="s">
        <v>4693</v>
      </c>
      <c r="C17" s="26" t="s">
        <v>54</v>
      </c>
      <c r="D17" s="26" t="s">
        <v>5564</v>
      </c>
      <c r="E17" s="121" t="s">
        <v>5575</v>
      </c>
      <c r="F17" s="26">
        <v>4290</v>
      </c>
      <c r="G17" s="26" t="s">
        <v>1214</v>
      </c>
      <c r="H17" s="26" t="s">
        <v>179</v>
      </c>
      <c r="I17" s="121" t="s">
        <v>234</v>
      </c>
      <c r="J17" s="121" t="s">
        <v>5580</v>
      </c>
      <c r="K17" s="59">
        <v>42447</v>
      </c>
      <c r="L17" s="59">
        <v>42621</v>
      </c>
      <c r="M17" s="3">
        <v>43465</v>
      </c>
      <c r="N17" s="122">
        <v>1079857</v>
      </c>
      <c r="O17" s="122">
        <v>1079857</v>
      </c>
      <c r="P17" s="26">
        <v>0</v>
      </c>
      <c r="Q17" s="114">
        <f t="shared" si="0"/>
        <v>1079857</v>
      </c>
      <c r="R17" s="115">
        <v>100</v>
      </c>
      <c r="S17" s="123" t="s">
        <v>5581</v>
      </c>
    </row>
    <row r="18" spans="1:19" ht="210.75" thickBot="1" x14ac:dyDescent="0.3">
      <c r="A18" s="110">
        <v>8</v>
      </c>
      <c r="B18" s="111" t="s">
        <v>4695</v>
      </c>
      <c r="C18" s="26" t="s">
        <v>54</v>
      </c>
      <c r="D18" s="26" t="s">
        <v>5564</v>
      </c>
      <c r="E18" s="121" t="s">
        <v>5582</v>
      </c>
      <c r="F18" s="26">
        <v>4290</v>
      </c>
      <c r="G18" s="26" t="s">
        <v>1087</v>
      </c>
      <c r="H18" s="26" t="s">
        <v>179</v>
      </c>
      <c r="I18" s="121" t="s">
        <v>234</v>
      </c>
      <c r="J18" s="121" t="s">
        <v>5583</v>
      </c>
      <c r="K18" s="59">
        <v>42444</v>
      </c>
      <c r="L18" s="59">
        <v>42821</v>
      </c>
      <c r="M18" s="3">
        <v>43465</v>
      </c>
      <c r="N18" s="122">
        <v>1596203</v>
      </c>
      <c r="O18" s="122">
        <v>1596203</v>
      </c>
      <c r="P18" s="26">
        <v>0</v>
      </c>
      <c r="Q18" s="114">
        <f t="shared" si="0"/>
        <v>1596203</v>
      </c>
      <c r="R18" s="115">
        <v>90</v>
      </c>
      <c r="S18" s="123" t="s">
        <v>5584</v>
      </c>
    </row>
    <row r="19" spans="1:19" ht="150.75" thickBot="1" x14ac:dyDescent="0.3">
      <c r="A19" s="110">
        <v>9</v>
      </c>
      <c r="B19" s="111" t="s">
        <v>4697</v>
      </c>
      <c r="C19" s="26" t="s">
        <v>54</v>
      </c>
      <c r="D19" s="26" t="s">
        <v>5564</v>
      </c>
      <c r="E19" s="121" t="s">
        <v>5582</v>
      </c>
      <c r="F19" s="26">
        <v>4290</v>
      </c>
      <c r="G19" s="26" t="s">
        <v>1087</v>
      </c>
      <c r="H19" s="26" t="s">
        <v>179</v>
      </c>
      <c r="I19" s="121" t="s">
        <v>234</v>
      </c>
      <c r="J19" s="121" t="s">
        <v>5585</v>
      </c>
      <c r="K19" s="59">
        <v>42870</v>
      </c>
      <c r="L19" s="59">
        <v>43000</v>
      </c>
      <c r="M19" s="3">
        <v>43465</v>
      </c>
      <c r="N19" s="122">
        <v>2907793</v>
      </c>
      <c r="O19" s="122">
        <v>2907793</v>
      </c>
      <c r="P19" s="26">
        <v>0</v>
      </c>
      <c r="Q19" s="114">
        <f t="shared" si="0"/>
        <v>2907793</v>
      </c>
      <c r="R19" s="115">
        <v>90</v>
      </c>
      <c r="S19" s="123" t="s">
        <v>5586</v>
      </c>
    </row>
    <row r="20" spans="1:19" ht="150.75" thickBot="1" x14ac:dyDescent="0.3">
      <c r="A20" s="110">
        <v>10</v>
      </c>
      <c r="B20" s="111" t="s">
        <v>91</v>
      </c>
      <c r="C20" s="26" t="s">
        <v>54</v>
      </c>
      <c r="D20" s="26" t="s">
        <v>5564</v>
      </c>
      <c r="E20" s="121" t="s">
        <v>5582</v>
      </c>
      <c r="F20" s="26">
        <v>4290</v>
      </c>
      <c r="G20" s="26" t="s">
        <v>1087</v>
      </c>
      <c r="H20" s="26" t="s">
        <v>179</v>
      </c>
      <c r="I20" s="121" t="s">
        <v>234</v>
      </c>
      <c r="J20" s="121" t="s">
        <v>5587</v>
      </c>
      <c r="K20" s="59">
        <v>42920</v>
      </c>
      <c r="L20" s="59">
        <v>43000</v>
      </c>
      <c r="M20" s="3">
        <v>43465</v>
      </c>
      <c r="N20" s="122">
        <v>1022802</v>
      </c>
      <c r="O20" s="122">
        <v>1022802</v>
      </c>
      <c r="P20" s="26">
        <v>0</v>
      </c>
      <c r="Q20" s="114">
        <f t="shared" si="0"/>
        <v>1022802</v>
      </c>
      <c r="R20" s="115">
        <v>90</v>
      </c>
      <c r="S20" s="123" t="s">
        <v>5588</v>
      </c>
    </row>
    <row r="21" spans="1:19" ht="180.75" thickBot="1" x14ac:dyDescent="0.3">
      <c r="A21" s="110">
        <v>11</v>
      </c>
      <c r="B21" s="111" t="s">
        <v>4699</v>
      </c>
      <c r="C21" s="4" t="s">
        <v>54</v>
      </c>
      <c r="D21" s="4" t="s">
        <v>5564</v>
      </c>
      <c r="E21" s="112" t="s">
        <v>5589</v>
      </c>
      <c r="F21" s="26">
        <v>4290</v>
      </c>
      <c r="G21" s="4" t="s">
        <v>1159</v>
      </c>
      <c r="H21" s="4" t="s">
        <v>179</v>
      </c>
      <c r="I21" s="112" t="s">
        <v>194</v>
      </c>
      <c r="J21" s="112" t="s">
        <v>5590</v>
      </c>
      <c r="K21" s="3">
        <v>42628</v>
      </c>
      <c r="L21" s="3">
        <v>42670</v>
      </c>
      <c r="M21" s="3">
        <v>43465</v>
      </c>
      <c r="N21" s="113">
        <v>78943347.599999994</v>
      </c>
      <c r="O21" s="113">
        <v>78943347.599999994</v>
      </c>
      <c r="P21" s="4">
        <v>0</v>
      </c>
      <c r="Q21" s="114">
        <f t="shared" si="0"/>
        <v>78943347.599999994</v>
      </c>
      <c r="R21" s="115">
        <v>100</v>
      </c>
      <c r="S21" s="116" t="s">
        <v>5591</v>
      </c>
    </row>
    <row r="22" spans="1:19" ht="180.75" thickBot="1" x14ac:dyDescent="0.3">
      <c r="A22" s="110">
        <v>12</v>
      </c>
      <c r="B22" s="111" t="s">
        <v>4701</v>
      </c>
      <c r="C22" s="60" t="s">
        <v>54</v>
      </c>
      <c r="D22" s="60" t="s">
        <v>5564</v>
      </c>
      <c r="E22" s="116" t="s">
        <v>5592</v>
      </c>
      <c r="F22" s="61">
        <v>4290</v>
      </c>
      <c r="G22" s="60" t="s">
        <v>189</v>
      </c>
      <c r="H22" s="60" t="s">
        <v>179</v>
      </c>
      <c r="I22" s="116" t="s">
        <v>194</v>
      </c>
      <c r="J22" s="116" t="s">
        <v>5593</v>
      </c>
      <c r="K22" s="124">
        <v>42713</v>
      </c>
      <c r="L22" s="124">
        <v>42807</v>
      </c>
      <c r="M22" s="3">
        <v>43465</v>
      </c>
      <c r="N22" s="125">
        <v>8311324</v>
      </c>
      <c r="O22" s="125">
        <v>0</v>
      </c>
      <c r="P22" s="60">
        <v>0</v>
      </c>
      <c r="Q22" s="126">
        <v>206165682.28</v>
      </c>
      <c r="R22" s="127">
        <v>72</v>
      </c>
      <c r="S22" s="116" t="s">
        <v>5577</v>
      </c>
    </row>
    <row r="23" spans="1:19" ht="180.75" thickBot="1" x14ac:dyDescent="0.3">
      <c r="A23" s="110">
        <v>13</v>
      </c>
      <c r="B23" s="111" t="s">
        <v>4702</v>
      </c>
      <c r="C23" s="4" t="s">
        <v>54</v>
      </c>
      <c r="D23" s="4" t="s">
        <v>5564</v>
      </c>
      <c r="E23" s="112" t="s">
        <v>5594</v>
      </c>
      <c r="F23" s="26">
        <v>4290</v>
      </c>
      <c r="G23" s="4" t="s">
        <v>189</v>
      </c>
      <c r="H23" s="4" t="s">
        <v>179</v>
      </c>
      <c r="I23" s="112" t="s">
        <v>194</v>
      </c>
      <c r="J23" s="112" t="s">
        <v>5595</v>
      </c>
      <c r="K23" s="3">
        <v>42684</v>
      </c>
      <c r="L23" s="3">
        <v>42772</v>
      </c>
      <c r="M23" s="3">
        <v>43465</v>
      </c>
      <c r="N23" s="122">
        <v>412331364.56</v>
      </c>
      <c r="O23" s="113">
        <v>5606930.1900000004</v>
      </c>
      <c r="P23" s="4">
        <v>0</v>
      </c>
      <c r="Q23" s="114">
        <v>206165682.28</v>
      </c>
      <c r="R23" s="115">
        <v>72</v>
      </c>
      <c r="S23" s="116" t="s">
        <v>5572</v>
      </c>
    </row>
    <row r="24" spans="1:19" ht="210.75" thickBot="1" x14ac:dyDescent="0.3">
      <c r="A24" s="110">
        <v>14</v>
      </c>
      <c r="B24" s="111" t="s">
        <v>4704</v>
      </c>
      <c r="C24" s="26" t="s">
        <v>54</v>
      </c>
      <c r="D24" s="26" t="s">
        <v>5564</v>
      </c>
      <c r="E24" s="121" t="s">
        <v>5596</v>
      </c>
      <c r="F24" s="26">
        <v>4290</v>
      </c>
      <c r="G24" s="26" t="s">
        <v>1087</v>
      </c>
      <c r="H24" s="26" t="s">
        <v>179</v>
      </c>
      <c r="I24" s="121" t="s">
        <v>234</v>
      </c>
      <c r="J24" s="121" t="s">
        <v>5597</v>
      </c>
      <c r="K24" s="59">
        <v>42710</v>
      </c>
      <c r="L24" s="59">
        <v>42741</v>
      </c>
      <c r="M24" s="3">
        <v>43465</v>
      </c>
      <c r="N24" s="122">
        <v>516245</v>
      </c>
      <c r="O24" s="122">
        <v>0</v>
      </c>
      <c r="P24" s="26">
        <v>0</v>
      </c>
      <c r="Q24" s="114">
        <v>7224000</v>
      </c>
      <c r="R24" s="115">
        <v>50</v>
      </c>
      <c r="S24" s="123" t="s">
        <v>5598</v>
      </c>
    </row>
    <row r="25" spans="1:19" ht="210.75" thickBot="1" x14ac:dyDescent="0.3">
      <c r="A25" s="110">
        <v>15</v>
      </c>
      <c r="B25" s="111" t="s">
        <v>4706</v>
      </c>
      <c r="C25" s="26" t="s">
        <v>54</v>
      </c>
      <c r="D25" s="26" t="s">
        <v>5564</v>
      </c>
      <c r="E25" s="121" t="s">
        <v>5599</v>
      </c>
      <c r="F25" s="26">
        <v>4290</v>
      </c>
      <c r="G25" s="26" t="s">
        <v>1087</v>
      </c>
      <c r="H25" s="26" t="s">
        <v>179</v>
      </c>
      <c r="I25" s="121" t="s">
        <v>234</v>
      </c>
      <c r="J25" s="121" t="s">
        <v>5600</v>
      </c>
      <c r="K25" s="128">
        <v>42705</v>
      </c>
      <c r="L25" s="128">
        <v>42824</v>
      </c>
      <c r="M25" s="3">
        <v>43465</v>
      </c>
      <c r="N25" s="122">
        <v>1423664</v>
      </c>
      <c r="O25" s="122">
        <v>0</v>
      </c>
      <c r="P25" s="26">
        <v>0</v>
      </c>
      <c r="Q25" s="114">
        <v>36573550</v>
      </c>
      <c r="R25" s="115">
        <v>60</v>
      </c>
      <c r="S25" s="123" t="s">
        <v>5598</v>
      </c>
    </row>
    <row r="26" spans="1:19" ht="210.75" thickBot="1" x14ac:dyDescent="0.3">
      <c r="A26" s="110">
        <v>16</v>
      </c>
      <c r="B26" s="111" t="s">
        <v>4709</v>
      </c>
      <c r="C26" s="26" t="s">
        <v>54</v>
      </c>
      <c r="D26" s="26" t="s">
        <v>5564</v>
      </c>
      <c r="E26" s="121" t="s">
        <v>5599</v>
      </c>
      <c r="F26" s="26">
        <v>4290</v>
      </c>
      <c r="G26" s="26" t="s">
        <v>1087</v>
      </c>
      <c r="H26" s="26" t="s">
        <v>179</v>
      </c>
      <c r="I26" s="121" t="s">
        <v>234</v>
      </c>
      <c r="J26" s="121" t="s">
        <v>5601</v>
      </c>
      <c r="K26" s="128">
        <v>42748</v>
      </c>
      <c r="L26" s="128">
        <v>42850</v>
      </c>
      <c r="M26" s="3">
        <v>43465</v>
      </c>
      <c r="N26" s="122">
        <v>1423664</v>
      </c>
      <c r="O26" s="122">
        <v>0</v>
      </c>
      <c r="P26" s="26">
        <v>0</v>
      </c>
      <c r="Q26" s="114">
        <v>36573550</v>
      </c>
      <c r="R26" s="115">
        <v>60</v>
      </c>
      <c r="S26" s="123" t="s">
        <v>5598</v>
      </c>
    </row>
    <row r="27" spans="1:19" ht="210.75" thickBot="1" x14ac:dyDescent="0.3">
      <c r="A27" s="110">
        <v>17</v>
      </c>
      <c r="B27" s="111" t="s">
        <v>4711</v>
      </c>
      <c r="C27" s="26" t="s">
        <v>54</v>
      </c>
      <c r="D27" s="26" t="s">
        <v>5564</v>
      </c>
      <c r="E27" s="121" t="s">
        <v>5602</v>
      </c>
      <c r="F27" s="26">
        <v>4290</v>
      </c>
      <c r="G27" s="55" t="s">
        <v>325</v>
      </c>
      <c r="H27" s="26" t="s">
        <v>179</v>
      </c>
      <c r="I27" s="121" t="s">
        <v>234</v>
      </c>
      <c r="J27" s="121" t="s">
        <v>5603</v>
      </c>
      <c r="K27" s="59">
        <v>42779</v>
      </c>
      <c r="L27" s="59">
        <v>42947</v>
      </c>
      <c r="M27" s="3">
        <v>43465</v>
      </c>
      <c r="N27" s="122">
        <v>2859204</v>
      </c>
      <c r="O27" s="122">
        <v>0</v>
      </c>
      <c r="P27" s="26">
        <v>0</v>
      </c>
      <c r="Q27" s="114">
        <v>0</v>
      </c>
      <c r="R27" s="115">
        <v>0</v>
      </c>
      <c r="S27" s="123" t="s">
        <v>5598</v>
      </c>
    </row>
    <row r="28" spans="1:19" ht="210.75" thickBot="1" x14ac:dyDescent="0.3">
      <c r="A28" s="110">
        <v>18</v>
      </c>
      <c r="B28" s="111" t="s">
        <v>4713</v>
      </c>
      <c r="C28" s="26" t="s">
        <v>54</v>
      </c>
      <c r="D28" s="26" t="s">
        <v>5564</v>
      </c>
      <c r="E28" s="121" t="s">
        <v>5602</v>
      </c>
      <c r="F28" s="26">
        <v>4290</v>
      </c>
      <c r="G28" s="55" t="s">
        <v>325</v>
      </c>
      <c r="H28" s="26" t="s">
        <v>179</v>
      </c>
      <c r="I28" s="121" t="s">
        <v>234</v>
      </c>
      <c r="J28" s="121" t="s">
        <v>5604</v>
      </c>
      <c r="K28" s="59">
        <v>42804</v>
      </c>
      <c r="L28" s="59">
        <v>42949</v>
      </c>
      <c r="M28" s="3">
        <v>43465</v>
      </c>
      <c r="N28" s="122">
        <v>2859204</v>
      </c>
      <c r="O28" s="122">
        <v>0</v>
      </c>
      <c r="P28" s="26">
        <v>0</v>
      </c>
      <c r="Q28" s="114">
        <f t="shared" ref="Q28" si="1">+N28</f>
        <v>2859204</v>
      </c>
      <c r="R28" s="115">
        <v>0</v>
      </c>
      <c r="S28" s="123" t="s">
        <v>5598</v>
      </c>
    </row>
    <row r="29" spans="1:19" ht="210.75" thickBot="1" x14ac:dyDescent="0.3">
      <c r="A29" s="110">
        <v>19</v>
      </c>
      <c r="B29" s="111" t="s">
        <v>4714</v>
      </c>
      <c r="C29" s="26" t="s">
        <v>54</v>
      </c>
      <c r="D29" s="26" t="s">
        <v>5564</v>
      </c>
      <c r="E29" s="121" t="s">
        <v>5605</v>
      </c>
      <c r="F29" s="26">
        <v>4290</v>
      </c>
      <c r="G29" s="26" t="s">
        <v>1087</v>
      </c>
      <c r="H29" s="26" t="s">
        <v>179</v>
      </c>
      <c r="I29" s="121" t="s">
        <v>234</v>
      </c>
      <c r="J29" s="121" t="s">
        <v>5606</v>
      </c>
      <c r="K29" s="59">
        <v>42804</v>
      </c>
      <c r="L29" s="59">
        <v>42956</v>
      </c>
      <c r="M29" s="3">
        <v>43465</v>
      </c>
      <c r="N29" s="122">
        <v>2859204</v>
      </c>
      <c r="O29" s="122">
        <v>0</v>
      </c>
      <c r="P29" s="26">
        <v>0</v>
      </c>
      <c r="Q29" s="114">
        <v>1390716</v>
      </c>
      <c r="R29" s="115">
        <v>38</v>
      </c>
      <c r="S29" s="123" t="s">
        <v>5598</v>
      </c>
    </row>
    <row r="30" spans="1:19" ht="210.75" thickBot="1" x14ac:dyDescent="0.3">
      <c r="A30" s="110">
        <v>20</v>
      </c>
      <c r="B30" s="111" t="s">
        <v>4715</v>
      </c>
      <c r="C30" s="26" t="s">
        <v>54</v>
      </c>
      <c r="D30" s="26" t="s">
        <v>5564</v>
      </c>
      <c r="E30" s="121" t="s">
        <v>5605</v>
      </c>
      <c r="F30" s="26">
        <v>4290</v>
      </c>
      <c r="G30" s="26" t="s">
        <v>1087</v>
      </c>
      <c r="H30" s="26" t="s">
        <v>179</v>
      </c>
      <c r="I30" s="121" t="s">
        <v>234</v>
      </c>
      <c r="J30" s="121" t="s">
        <v>5607</v>
      </c>
      <c r="K30" s="59">
        <v>42779</v>
      </c>
      <c r="L30" s="59">
        <v>42956</v>
      </c>
      <c r="M30" s="3">
        <v>43465</v>
      </c>
      <c r="N30" s="122">
        <v>939854</v>
      </c>
      <c r="O30" s="122">
        <v>0</v>
      </c>
      <c r="P30" s="26">
        <v>0</v>
      </c>
      <c r="Q30" s="114">
        <v>1390716</v>
      </c>
      <c r="R30" s="115">
        <v>38</v>
      </c>
      <c r="S30" s="123" t="s">
        <v>5598</v>
      </c>
    </row>
    <row r="31" spans="1:19" ht="210.75" thickBot="1" x14ac:dyDescent="0.3">
      <c r="A31" s="110">
        <v>21</v>
      </c>
      <c r="B31" s="111" t="s">
        <v>4716</v>
      </c>
      <c r="C31" s="26" t="s">
        <v>54</v>
      </c>
      <c r="D31" s="26" t="s">
        <v>5564</v>
      </c>
      <c r="E31" s="121" t="s">
        <v>5608</v>
      </c>
      <c r="F31" s="26">
        <v>4290</v>
      </c>
      <c r="G31" s="26" t="s">
        <v>1090</v>
      </c>
      <c r="H31" s="26" t="s">
        <v>179</v>
      </c>
      <c r="I31" s="121" t="s">
        <v>234</v>
      </c>
      <c r="J31" s="121" t="s">
        <v>5609</v>
      </c>
      <c r="K31" s="59">
        <v>42818</v>
      </c>
      <c r="L31" s="59">
        <v>42907</v>
      </c>
      <c r="M31" s="3">
        <v>43465</v>
      </c>
      <c r="N31" s="122">
        <v>1584475</v>
      </c>
      <c r="O31" s="122">
        <v>0</v>
      </c>
      <c r="P31" s="26">
        <v>0</v>
      </c>
      <c r="Q31" s="114">
        <v>7976517.1200000001</v>
      </c>
      <c r="R31" s="115">
        <v>71</v>
      </c>
      <c r="S31" s="123" t="s">
        <v>5598</v>
      </c>
    </row>
    <row r="32" spans="1:19" ht="210.75" thickBot="1" x14ac:dyDescent="0.3">
      <c r="A32" s="110">
        <v>22</v>
      </c>
      <c r="B32" s="111" t="s">
        <v>4718</v>
      </c>
      <c r="C32" s="26" t="s">
        <v>54</v>
      </c>
      <c r="D32" s="26" t="s">
        <v>5564</v>
      </c>
      <c r="E32" s="121" t="s">
        <v>5608</v>
      </c>
      <c r="F32" s="26">
        <v>4290</v>
      </c>
      <c r="G32" s="26" t="s">
        <v>1090</v>
      </c>
      <c r="H32" s="26" t="s">
        <v>179</v>
      </c>
      <c r="I32" s="121" t="s">
        <v>234</v>
      </c>
      <c r="J32" s="121" t="s">
        <v>5610</v>
      </c>
      <c r="K32" s="59">
        <v>42807</v>
      </c>
      <c r="L32" s="59">
        <v>42900</v>
      </c>
      <c r="M32" s="3">
        <v>43465</v>
      </c>
      <c r="N32" s="122">
        <v>882099</v>
      </c>
      <c r="O32" s="122">
        <v>0</v>
      </c>
      <c r="P32" s="26">
        <v>0</v>
      </c>
      <c r="Q32" s="114">
        <v>7976517.1200000001</v>
      </c>
      <c r="R32" s="115">
        <v>71</v>
      </c>
      <c r="S32" s="123" t="s">
        <v>5598</v>
      </c>
    </row>
    <row r="33" spans="1:19" ht="210.75" thickBot="1" x14ac:dyDescent="0.3">
      <c r="A33" s="110">
        <v>23</v>
      </c>
      <c r="B33" s="111" t="s">
        <v>4719</v>
      </c>
      <c r="C33" s="26" t="s">
        <v>54</v>
      </c>
      <c r="D33" s="26" t="s">
        <v>5564</v>
      </c>
      <c r="E33" s="121" t="s">
        <v>5611</v>
      </c>
      <c r="F33" s="26">
        <v>4290</v>
      </c>
      <c r="G33" s="26" t="s">
        <v>798</v>
      </c>
      <c r="H33" s="26" t="s">
        <v>179</v>
      </c>
      <c r="I33" s="112" t="s">
        <v>194</v>
      </c>
      <c r="J33" s="121" t="s">
        <v>5612</v>
      </c>
      <c r="K33" s="59">
        <v>42865</v>
      </c>
      <c r="L33" s="59">
        <v>42922</v>
      </c>
      <c r="M33" s="3">
        <v>43465</v>
      </c>
      <c r="N33" s="122">
        <v>882099</v>
      </c>
      <c r="O33" s="122">
        <v>0</v>
      </c>
      <c r="P33" s="26">
        <v>0</v>
      </c>
      <c r="Q33" s="114">
        <v>37786785.280000001</v>
      </c>
      <c r="R33" s="115">
        <v>33</v>
      </c>
      <c r="S33" s="123" t="s">
        <v>5598</v>
      </c>
    </row>
    <row r="34" spans="1:19" ht="210.75" thickBot="1" x14ac:dyDescent="0.3">
      <c r="A34" s="110">
        <v>24</v>
      </c>
      <c r="B34" s="111" t="s">
        <v>4721</v>
      </c>
      <c r="C34" s="26" t="s">
        <v>54</v>
      </c>
      <c r="D34" s="26" t="s">
        <v>5564</v>
      </c>
      <c r="E34" s="121" t="s">
        <v>5613</v>
      </c>
      <c r="F34" s="26">
        <v>4290</v>
      </c>
      <c r="G34" s="26" t="s">
        <v>792</v>
      </c>
      <c r="H34" s="26" t="s">
        <v>179</v>
      </c>
      <c r="I34" s="112" t="s">
        <v>194</v>
      </c>
      <c r="J34" s="121" t="s">
        <v>5614</v>
      </c>
      <c r="K34" s="59">
        <v>42821</v>
      </c>
      <c r="L34" s="59">
        <v>42870</v>
      </c>
      <c r="M34" s="3">
        <v>43465</v>
      </c>
      <c r="N34" s="122">
        <v>958273</v>
      </c>
      <c r="O34" s="122">
        <v>0</v>
      </c>
      <c r="P34" s="26">
        <v>0</v>
      </c>
      <c r="Q34" s="114">
        <v>16535750</v>
      </c>
      <c r="R34" s="115">
        <v>33</v>
      </c>
      <c r="S34" s="123" t="s">
        <v>5598</v>
      </c>
    </row>
    <row r="35" spans="1:19" ht="225" x14ac:dyDescent="0.25">
      <c r="A35" s="110">
        <v>25</v>
      </c>
      <c r="B35" s="111" t="s">
        <v>4723</v>
      </c>
      <c r="C35" s="129" t="s">
        <v>54</v>
      </c>
      <c r="D35" s="130" t="s">
        <v>5615</v>
      </c>
      <c r="E35" s="131" t="s">
        <v>5616</v>
      </c>
      <c r="F35" s="132">
        <v>4290</v>
      </c>
      <c r="G35" s="129" t="s">
        <v>178</v>
      </c>
      <c r="H35" s="129" t="s">
        <v>179</v>
      </c>
      <c r="I35" s="129" t="s">
        <v>180</v>
      </c>
      <c r="J35" s="130">
        <v>0</v>
      </c>
      <c r="K35" s="133">
        <v>42724</v>
      </c>
      <c r="L35" s="133">
        <v>42759</v>
      </c>
      <c r="M35" s="134">
        <v>43171</v>
      </c>
      <c r="N35" s="135">
        <v>0</v>
      </c>
      <c r="O35" s="135">
        <v>0</v>
      </c>
      <c r="P35" s="135">
        <v>0</v>
      </c>
      <c r="Q35" s="135">
        <v>0</v>
      </c>
      <c r="R35" s="132">
        <v>100</v>
      </c>
      <c r="S35" s="130" t="s">
        <v>5617</v>
      </c>
    </row>
    <row r="36" spans="1:19" ht="105" x14ac:dyDescent="0.25">
      <c r="A36" s="110">
        <v>26</v>
      </c>
      <c r="B36" s="111" t="s">
        <v>4725</v>
      </c>
      <c r="C36" s="129" t="s">
        <v>54</v>
      </c>
      <c r="D36" s="129" t="s">
        <v>5618</v>
      </c>
      <c r="E36" s="131" t="s">
        <v>5616</v>
      </c>
      <c r="F36" s="132">
        <v>4290</v>
      </c>
      <c r="G36" s="129" t="s">
        <v>178</v>
      </c>
      <c r="H36" s="129" t="s">
        <v>179</v>
      </c>
      <c r="I36" s="129" t="s">
        <v>180</v>
      </c>
      <c r="J36" s="130">
        <v>927</v>
      </c>
      <c r="K36" s="134">
        <v>42160</v>
      </c>
      <c r="L36" s="134">
        <v>42333</v>
      </c>
      <c r="M36" s="134">
        <v>42760</v>
      </c>
      <c r="N36" s="135">
        <v>165162.14000000001</v>
      </c>
      <c r="O36" s="135">
        <v>867009</v>
      </c>
      <c r="P36" s="135">
        <v>0</v>
      </c>
      <c r="Q36" s="135">
        <v>1008545.4521999999</v>
      </c>
      <c r="R36" s="130">
        <v>100</v>
      </c>
      <c r="S36" s="129" t="s">
        <v>5619</v>
      </c>
    </row>
    <row r="37" spans="1:19" ht="120" x14ac:dyDescent="0.25">
      <c r="A37" s="110">
        <v>27</v>
      </c>
      <c r="B37" s="111" t="s">
        <v>4727</v>
      </c>
      <c r="C37" s="129" t="s">
        <v>54</v>
      </c>
      <c r="D37" s="129" t="s">
        <v>5620</v>
      </c>
      <c r="E37" s="131" t="s">
        <v>5616</v>
      </c>
      <c r="F37" s="132">
        <v>4290</v>
      </c>
      <c r="G37" s="129" t="s">
        <v>178</v>
      </c>
      <c r="H37" s="129" t="s">
        <v>179</v>
      </c>
      <c r="I37" s="129" t="s">
        <v>180</v>
      </c>
      <c r="J37" s="130">
        <v>694</v>
      </c>
      <c r="K37" s="134">
        <v>42194</v>
      </c>
      <c r="L37" s="134">
        <v>42235</v>
      </c>
      <c r="M37" s="134">
        <v>42327</v>
      </c>
      <c r="N37" s="135">
        <v>12051646.464</v>
      </c>
      <c r="O37" s="135">
        <v>867009</v>
      </c>
      <c r="P37" s="135">
        <v>0</v>
      </c>
      <c r="Q37" s="135">
        <v>1168904876.1400399</v>
      </c>
      <c r="R37" s="130">
        <v>100</v>
      </c>
      <c r="S37" s="129" t="s">
        <v>5621</v>
      </c>
    </row>
    <row r="38" spans="1:19" ht="120" x14ac:dyDescent="0.25">
      <c r="A38" s="110">
        <v>28</v>
      </c>
      <c r="B38" s="111" t="s">
        <v>4729</v>
      </c>
      <c r="C38" s="129" t="s">
        <v>54</v>
      </c>
      <c r="D38" s="129" t="s">
        <v>5622</v>
      </c>
      <c r="E38" s="131" t="s">
        <v>5616</v>
      </c>
      <c r="F38" s="132">
        <v>4290</v>
      </c>
      <c r="G38" s="129" t="s">
        <v>178</v>
      </c>
      <c r="H38" s="129" t="s">
        <v>179</v>
      </c>
      <c r="I38" s="129" t="s">
        <v>180</v>
      </c>
      <c r="J38" s="130">
        <v>928</v>
      </c>
      <c r="K38" s="134">
        <v>42251</v>
      </c>
      <c r="L38" s="134">
        <v>42333</v>
      </c>
      <c r="M38" s="134">
        <v>42699</v>
      </c>
      <c r="N38" s="135">
        <v>1588163.72</v>
      </c>
      <c r="O38" s="135">
        <v>867009</v>
      </c>
      <c r="P38" s="135">
        <v>0</v>
      </c>
      <c r="Q38" s="135">
        <v>15990106.1044</v>
      </c>
      <c r="R38" s="130">
        <v>100</v>
      </c>
      <c r="S38" s="129" t="s">
        <v>5623</v>
      </c>
    </row>
    <row r="39" spans="1:19" ht="120" x14ac:dyDescent="0.25">
      <c r="A39" s="110">
        <v>29</v>
      </c>
      <c r="B39" s="111" t="s">
        <v>4730</v>
      </c>
      <c r="C39" s="129" t="s">
        <v>54</v>
      </c>
      <c r="D39" s="129" t="s">
        <v>5624</v>
      </c>
      <c r="E39" s="131" t="s">
        <v>5616</v>
      </c>
      <c r="F39" s="132">
        <v>4290</v>
      </c>
      <c r="G39" s="129" t="s">
        <v>178</v>
      </c>
      <c r="H39" s="129" t="s">
        <v>179</v>
      </c>
      <c r="I39" s="129" t="s">
        <v>180</v>
      </c>
      <c r="J39" s="130">
        <v>920</v>
      </c>
      <c r="K39" s="134">
        <v>42251</v>
      </c>
      <c r="L39" s="134">
        <v>42333</v>
      </c>
      <c r="M39" s="134">
        <v>42699</v>
      </c>
      <c r="N39" s="135">
        <v>1588163.72</v>
      </c>
      <c r="O39" s="135">
        <v>867009</v>
      </c>
      <c r="P39" s="135">
        <v>0</v>
      </c>
      <c r="Q39" s="135">
        <v>15990106.1044</v>
      </c>
      <c r="R39" s="130">
        <v>100</v>
      </c>
      <c r="S39" s="129" t="s">
        <v>5625</v>
      </c>
    </row>
    <row r="40" spans="1:19" ht="120" x14ac:dyDescent="0.25">
      <c r="A40" s="110">
        <v>30</v>
      </c>
      <c r="B40" s="111" t="s">
        <v>4731</v>
      </c>
      <c r="C40" s="129" t="s">
        <v>54</v>
      </c>
      <c r="D40" s="129" t="s">
        <v>5626</v>
      </c>
      <c r="E40" s="131" t="s">
        <v>5616</v>
      </c>
      <c r="F40" s="132">
        <v>4290</v>
      </c>
      <c r="G40" s="129" t="s">
        <v>178</v>
      </c>
      <c r="H40" s="129" t="s">
        <v>179</v>
      </c>
      <c r="I40" s="129" t="s">
        <v>180</v>
      </c>
      <c r="J40" s="130">
        <v>957</v>
      </c>
      <c r="K40" s="134">
        <v>42251</v>
      </c>
      <c r="L40" s="134">
        <v>42335</v>
      </c>
      <c r="M40" s="134">
        <v>42701</v>
      </c>
      <c r="N40" s="135">
        <v>2606561.1</v>
      </c>
      <c r="O40" s="135">
        <v>867009</v>
      </c>
      <c r="P40" s="135">
        <v>0</v>
      </c>
      <c r="Q40" s="135">
        <v>6970130.8093999997</v>
      </c>
      <c r="R40" s="130">
        <v>100</v>
      </c>
      <c r="S40" s="129" t="s">
        <v>5627</v>
      </c>
    </row>
    <row r="41" spans="1:19" ht="165" x14ac:dyDescent="0.25">
      <c r="A41" s="110">
        <v>31</v>
      </c>
      <c r="B41" s="111" t="s">
        <v>4732</v>
      </c>
      <c r="C41" s="129" t="s">
        <v>54</v>
      </c>
      <c r="D41" s="129" t="s">
        <v>5628</v>
      </c>
      <c r="E41" s="131" t="s">
        <v>5616</v>
      </c>
      <c r="F41" s="132">
        <v>4290</v>
      </c>
      <c r="G41" s="129" t="s">
        <v>178</v>
      </c>
      <c r="H41" s="129" t="s">
        <v>179</v>
      </c>
      <c r="I41" s="129" t="s">
        <v>180</v>
      </c>
      <c r="J41" s="130">
        <v>956</v>
      </c>
      <c r="K41" s="134">
        <v>42251</v>
      </c>
      <c r="L41" s="134">
        <v>42335</v>
      </c>
      <c r="M41" s="134">
        <v>42701</v>
      </c>
      <c r="N41" s="135">
        <v>2606561.1</v>
      </c>
      <c r="O41" s="135">
        <v>867009</v>
      </c>
      <c r="P41" s="135">
        <v>0</v>
      </c>
      <c r="Q41" s="135">
        <v>6473073.9347999999</v>
      </c>
      <c r="R41" s="130">
        <v>100</v>
      </c>
      <c r="S41" s="129" t="s">
        <v>5629</v>
      </c>
    </row>
    <row r="42" spans="1:19" ht="120" x14ac:dyDescent="0.25">
      <c r="A42" s="110">
        <v>32</v>
      </c>
      <c r="B42" s="111" t="s">
        <v>4734</v>
      </c>
      <c r="C42" s="129" t="s">
        <v>54</v>
      </c>
      <c r="D42" s="129" t="s">
        <v>5630</v>
      </c>
      <c r="E42" s="131" t="s">
        <v>5616</v>
      </c>
      <c r="F42" s="132">
        <v>4290</v>
      </c>
      <c r="G42" s="129" t="s">
        <v>178</v>
      </c>
      <c r="H42" s="129" t="s">
        <v>179</v>
      </c>
      <c r="I42" s="129" t="s">
        <v>180</v>
      </c>
      <c r="J42" s="130">
        <v>133</v>
      </c>
      <c r="K42" s="134">
        <v>42251</v>
      </c>
      <c r="L42" s="134">
        <v>42466</v>
      </c>
      <c r="M42" s="134">
        <v>42831</v>
      </c>
      <c r="N42" s="135">
        <v>2606561.1</v>
      </c>
      <c r="O42" s="135">
        <v>867009</v>
      </c>
      <c r="P42" s="135">
        <v>0</v>
      </c>
      <c r="Q42" s="135">
        <v>4340975.0955999997</v>
      </c>
      <c r="R42" s="130">
        <v>100</v>
      </c>
      <c r="S42" s="129" t="s">
        <v>5631</v>
      </c>
    </row>
    <row r="43" spans="1:19" ht="120" x14ac:dyDescent="0.25">
      <c r="A43" s="110">
        <v>33</v>
      </c>
      <c r="B43" s="111" t="s">
        <v>4736</v>
      </c>
      <c r="C43" s="129" t="s">
        <v>54</v>
      </c>
      <c r="D43" s="129" t="s">
        <v>5632</v>
      </c>
      <c r="E43" s="129" t="s">
        <v>5616</v>
      </c>
      <c r="F43" s="132">
        <v>4290</v>
      </c>
      <c r="G43" s="129" t="s">
        <v>178</v>
      </c>
      <c r="H43" s="129" t="s">
        <v>179</v>
      </c>
      <c r="I43" s="129" t="s">
        <v>180</v>
      </c>
      <c r="J43" s="130">
        <v>134</v>
      </c>
      <c r="K43" s="134">
        <v>42251</v>
      </c>
      <c r="L43" s="134">
        <v>42466</v>
      </c>
      <c r="M43" s="134">
        <v>42831</v>
      </c>
      <c r="N43" s="135">
        <v>2606561.1</v>
      </c>
      <c r="O43" s="135">
        <v>867009</v>
      </c>
      <c r="P43" s="135">
        <v>0</v>
      </c>
      <c r="Q43" s="135">
        <v>2907670.2511999998</v>
      </c>
      <c r="R43" s="130">
        <v>100</v>
      </c>
      <c r="S43" s="129" t="s">
        <v>5631</v>
      </c>
    </row>
    <row r="44" spans="1:19" ht="120" x14ac:dyDescent="0.25">
      <c r="A44" s="110">
        <v>34</v>
      </c>
      <c r="B44" s="111" t="s">
        <v>4738</v>
      </c>
      <c r="C44" s="129" t="s">
        <v>54</v>
      </c>
      <c r="D44" s="129" t="s">
        <v>5633</v>
      </c>
      <c r="E44" s="129" t="s">
        <v>5616</v>
      </c>
      <c r="F44" s="132">
        <v>4290</v>
      </c>
      <c r="G44" s="129" t="s">
        <v>178</v>
      </c>
      <c r="H44" s="129" t="s">
        <v>179</v>
      </c>
      <c r="I44" s="129" t="s">
        <v>180</v>
      </c>
      <c r="J44" s="130">
        <v>135</v>
      </c>
      <c r="K44" s="134">
        <v>42251</v>
      </c>
      <c r="L44" s="134">
        <v>42466</v>
      </c>
      <c r="M44" s="134">
        <v>42831</v>
      </c>
      <c r="N44" s="135">
        <v>2606561.1</v>
      </c>
      <c r="O44" s="135">
        <v>867009</v>
      </c>
      <c r="P44" s="135">
        <v>0</v>
      </c>
      <c r="Q44" s="135">
        <v>3852633.8136</v>
      </c>
      <c r="R44" s="130">
        <v>100</v>
      </c>
      <c r="S44" s="129" t="s">
        <v>5631</v>
      </c>
    </row>
    <row r="45" spans="1:19" ht="120" x14ac:dyDescent="0.25">
      <c r="A45" s="110">
        <v>35</v>
      </c>
      <c r="B45" s="111" t="s">
        <v>4739</v>
      </c>
      <c r="C45" s="129" t="s">
        <v>54</v>
      </c>
      <c r="D45" s="129" t="s">
        <v>5634</v>
      </c>
      <c r="E45" s="129" t="s">
        <v>5616</v>
      </c>
      <c r="F45" s="132">
        <v>4290</v>
      </c>
      <c r="G45" s="129" t="s">
        <v>178</v>
      </c>
      <c r="H45" s="129" t="s">
        <v>179</v>
      </c>
      <c r="I45" s="129" t="s">
        <v>180</v>
      </c>
      <c r="J45" s="130">
        <v>138</v>
      </c>
      <c r="K45" s="134">
        <v>42251</v>
      </c>
      <c r="L45" s="134">
        <v>42466</v>
      </c>
      <c r="M45" s="134">
        <v>42831</v>
      </c>
      <c r="N45" s="135">
        <v>2606561.1</v>
      </c>
      <c r="O45" s="135">
        <v>867009</v>
      </c>
      <c r="P45" s="135">
        <v>0</v>
      </c>
      <c r="Q45" s="135">
        <v>6776015.9896</v>
      </c>
      <c r="R45" s="130">
        <v>100</v>
      </c>
      <c r="S45" s="129" t="s">
        <v>5631</v>
      </c>
    </row>
    <row r="46" spans="1:19" ht="120" x14ac:dyDescent="0.25">
      <c r="A46" s="110">
        <v>36</v>
      </c>
      <c r="B46" s="111" t="s">
        <v>4740</v>
      </c>
      <c r="C46" s="129" t="s">
        <v>54</v>
      </c>
      <c r="D46" s="129" t="s">
        <v>5635</v>
      </c>
      <c r="E46" s="129" t="s">
        <v>5616</v>
      </c>
      <c r="F46" s="132">
        <v>4290</v>
      </c>
      <c r="G46" s="129" t="s">
        <v>178</v>
      </c>
      <c r="H46" s="129" t="s">
        <v>179</v>
      </c>
      <c r="I46" s="129" t="s">
        <v>180</v>
      </c>
      <c r="J46" s="130">
        <v>139</v>
      </c>
      <c r="K46" s="134">
        <v>42251</v>
      </c>
      <c r="L46" s="134">
        <v>42466</v>
      </c>
      <c r="M46" s="134">
        <v>42831</v>
      </c>
      <c r="N46" s="135">
        <v>2606561.1</v>
      </c>
      <c r="O46" s="135">
        <v>867009</v>
      </c>
      <c r="P46" s="135">
        <v>0</v>
      </c>
      <c r="Q46" s="135">
        <v>5781902.2403999995</v>
      </c>
      <c r="R46" s="130">
        <v>100</v>
      </c>
      <c r="S46" s="129" t="s">
        <v>5631</v>
      </c>
    </row>
    <row r="47" spans="1:19" ht="105" x14ac:dyDescent="0.25">
      <c r="A47" s="110">
        <v>37</v>
      </c>
      <c r="B47" s="111" t="s">
        <v>4741</v>
      </c>
      <c r="C47" s="129" t="s">
        <v>54</v>
      </c>
      <c r="D47" s="129" t="s">
        <v>5636</v>
      </c>
      <c r="E47" s="129" t="s">
        <v>5616</v>
      </c>
      <c r="F47" s="132">
        <v>4290</v>
      </c>
      <c r="G47" s="129" t="s">
        <v>178</v>
      </c>
      <c r="H47" s="129" t="s">
        <v>179</v>
      </c>
      <c r="I47" s="129" t="s">
        <v>180</v>
      </c>
      <c r="J47" s="130">
        <v>279</v>
      </c>
      <c r="K47" s="134">
        <v>42297</v>
      </c>
      <c r="L47" s="134">
        <v>42543</v>
      </c>
      <c r="M47" s="134">
        <v>42908</v>
      </c>
      <c r="N47" s="135">
        <v>3965428.61</v>
      </c>
      <c r="O47" s="135">
        <v>867009</v>
      </c>
      <c r="P47" s="135">
        <v>0</v>
      </c>
      <c r="Q47" s="135">
        <v>14251360.208799999</v>
      </c>
      <c r="R47" s="130">
        <v>70</v>
      </c>
      <c r="S47" s="129" t="s">
        <v>5637</v>
      </c>
    </row>
    <row r="48" spans="1:19" ht="120" x14ac:dyDescent="0.25">
      <c r="A48" s="110">
        <v>38</v>
      </c>
      <c r="B48" s="111" t="s">
        <v>4742</v>
      </c>
      <c r="C48" s="129" t="s">
        <v>54</v>
      </c>
      <c r="D48" s="129" t="s">
        <v>5638</v>
      </c>
      <c r="E48" s="129" t="s">
        <v>5616</v>
      </c>
      <c r="F48" s="132">
        <v>4290</v>
      </c>
      <c r="G48" s="129" t="s">
        <v>178</v>
      </c>
      <c r="H48" s="129" t="s">
        <v>179</v>
      </c>
      <c r="I48" s="129" t="s">
        <v>180</v>
      </c>
      <c r="J48" s="130">
        <v>490</v>
      </c>
      <c r="K48" s="134">
        <v>42433</v>
      </c>
      <c r="L48" s="134">
        <v>42635</v>
      </c>
      <c r="M48" s="134">
        <v>42757</v>
      </c>
      <c r="N48" s="135">
        <v>2353245.6661999999</v>
      </c>
      <c r="O48" s="135">
        <v>867009</v>
      </c>
      <c r="P48" s="135">
        <v>0</v>
      </c>
      <c r="Q48" s="135">
        <v>4977194.9084000001</v>
      </c>
      <c r="R48" s="130">
        <v>100</v>
      </c>
      <c r="S48" s="129" t="s">
        <v>5639</v>
      </c>
    </row>
    <row r="49" spans="1:19" ht="105" x14ac:dyDescent="0.25">
      <c r="A49" s="110">
        <v>39</v>
      </c>
      <c r="B49" s="111" t="s">
        <v>4743</v>
      </c>
      <c r="C49" s="129" t="s">
        <v>54</v>
      </c>
      <c r="D49" s="129" t="s">
        <v>5640</v>
      </c>
      <c r="E49" s="129" t="s">
        <v>5616</v>
      </c>
      <c r="F49" s="132">
        <v>4290</v>
      </c>
      <c r="G49" s="129" t="s">
        <v>178</v>
      </c>
      <c r="H49" s="129" t="s">
        <v>179</v>
      </c>
      <c r="I49" s="129" t="s">
        <v>180</v>
      </c>
      <c r="J49" s="130">
        <v>491</v>
      </c>
      <c r="K49" s="134">
        <v>42433</v>
      </c>
      <c r="L49" s="134">
        <v>42635</v>
      </c>
      <c r="M49" s="134">
        <v>42757</v>
      </c>
      <c r="N49" s="135">
        <v>472779.95020000002</v>
      </c>
      <c r="O49" s="135">
        <v>867009</v>
      </c>
      <c r="P49" s="135">
        <v>0</v>
      </c>
      <c r="Q49" s="135">
        <v>702510.95200000005</v>
      </c>
      <c r="R49" s="130">
        <v>100</v>
      </c>
      <c r="S49" s="129" t="s">
        <v>5637</v>
      </c>
    </row>
    <row r="50" spans="1:19" ht="120" x14ac:dyDescent="0.25">
      <c r="A50" s="110">
        <v>40</v>
      </c>
      <c r="B50" s="111" t="s">
        <v>4745</v>
      </c>
      <c r="C50" s="129" t="s">
        <v>54</v>
      </c>
      <c r="D50" s="129" t="s">
        <v>5641</v>
      </c>
      <c r="E50" s="129" t="s">
        <v>5616</v>
      </c>
      <c r="F50" s="132">
        <v>4290</v>
      </c>
      <c r="G50" s="129" t="s">
        <v>178</v>
      </c>
      <c r="H50" s="129" t="s">
        <v>179</v>
      </c>
      <c r="I50" s="129" t="s">
        <v>180</v>
      </c>
      <c r="J50" s="130">
        <v>492</v>
      </c>
      <c r="K50" s="134">
        <v>42433</v>
      </c>
      <c r="L50" s="134">
        <v>42635</v>
      </c>
      <c r="M50" s="134">
        <v>42757</v>
      </c>
      <c r="N50" s="135">
        <v>2351523.4991000001</v>
      </c>
      <c r="O50" s="135">
        <v>867009</v>
      </c>
      <c r="P50" s="135">
        <v>0</v>
      </c>
      <c r="Q50" s="135">
        <v>4977194.9084000001</v>
      </c>
      <c r="R50" s="130">
        <v>100</v>
      </c>
      <c r="S50" s="129" t="s">
        <v>5639</v>
      </c>
    </row>
    <row r="51" spans="1:19" ht="120" x14ac:dyDescent="0.25">
      <c r="A51" s="110">
        <v>41</v>
      </c>
      <c r="B51" s="111" t="s">
        <v>4747</v>
      </c>
      <c r="C51" s="129" t="s">
        <v>54</v>
      </c>
      <c r="D51" s="129" t="s">
        <v>5642</v>
      </c>
      <c r="E51" s="129" t="s">
        <v>5616</v>
      </c>
      <c r="F51" s="132">
        <v>4290</v>
      </c>
      <c r="G51" s="129" t="s">
        <v>178</v>
      </c>
      <c r="H51" s="129" t="s">
        <v>179</v>
      </c>
      <c r="I51" s="129" t="s">
        <v>180</v>
      </c>
      <c r="J51" s="130">
        <v>493</v>
      </c>
      <c r="K51" s="134">
        <v>42433</v>
      </c>
      <c r="L51" s="134">
        <v>42635</v>
      </c>
      <c r="M51" s="134">
        <v>42757</v>
      </c>
      <c r="N51" s="135">
        <v>2351523.4991000001</v>
      </c>
      <c r="O51" s="135">
        <v>867009</v>
      </c>
      <c r="P51" s="135">
        <v>0</v>
      </c>
      <c r="Q51" s="135">
        <v>4977194.9084000001</v>
      </c>
      <c r="R51" s="130">
        <v>100</v>
      </c>
      <c r="S51" s="129" t="s">
        <v>5627</v>
      </c>
    </row>
    <row r="52" spans="1:19" ht="120" x14ac:dyDescent="0.25">
      <c r="A52" s="110">
        <v>42</v>
      </c>
      <c r="B52" s="111" t="s">
        <v>4749</v>
      </c>
      <c r="C52" s="129" t="s">
        <v>54</v>
      </c>
      <c r="D52" s="129" t="s">
        <v>5643</v>
      </c>
      <c r="E52" s="129" t="s">
        <v>5616</v>
      </c>
      <c r="F52" s="132">
        <v>4290</v>
      </c>
      <c r="G52" s="129" t="s">
        <v>178</v>
      </c>
      <c r="H52" s="129" t="s">
        <v>179</v>
      </c>
      <c r="I52" s="129" t="s">
        <v>180</v>
      </c>
      <c r="J52" s="130">
        <v>74</v>
      </c>
      <c r="K52" s="134">
        <v>42702</v>
      </c>
      <c r="L52" s="134">
        <v>42762</v>
      </c>
      <c r="M52" s="134">
        <v>43127</v>
      </c>
      <c r="N52" s="135">
        <v>1411121.7120000001</v>
      </c>
      <c r="O52" s="135">
        <v>578006</v>
      </c>
      <c r="P52" s="135">
        <v>0</v>
      </c>
      <c r="Q52" s="135">
        <v>2988969.8695999999</v>
      </c>
      <c r="R52" s="130">
        <v>75</v>
      </c>
      <c r="S52" s="129" t="s">
        <v>5644</v>
      </c>
    </row>
    <row r="53" spans="1:19" ht="120" x14ac:dyDescent="0.25">
      <c r="A53" s="110">
        <v>43</v>
      </c>
      <c r="B53" s="111" t="s">
        <v>4751</v>
      </c>
      <c r="C53" s="129" t="s">
        <v>54</v>
      </c>
      <c r="D53" s="129" t="s">
        <v>5645</v>
      </c>
      <c r="E53" s="129" t="s">
        <v>5616</v>
      </c>
      <c r="F53" s="132">
        <v>4290</v>
      </c>
      <c r="G53" s="129" t="s">
        <v>178</v>
      </c>
      <c r="H53" s="129" t="s">
        <v>179</v>
      </c>
      <c r="I53" s="129" t="s">
        <v>180</v>
      </c>
      <c r="J53" s="130">
        <v>77</v>
      </c>
      <c r="K53" s="134">
        <v>42702</v>
      </c>
      <c r="L53" s="134">
        <v>42762</v>
      </c>
      <c r="M53" s="134">
        <v>43127</v>
      </c>
      <c r="N53" s="135">
        <v>1411121.7120000001</v>
      </c>
      <c r="O53" s="135">
        <v>578006</v>
      </c>
      <c r="P53" s="135">
        <v>0</v>
      </c>
      <c r="Q53" s="135">
        <v>2988969.8695999999</v>
      </c>
      <c r="R53" s="130">
        <v>100</v>
      </c>
      <c r="S53" s="129" t="s">
        <v>5627</v>
      </c>
    </row>
    <row r="54" spans="1:19" ht="120" x14ac:dyDescent="0.25">
      <c r="A54" s="110">
        <v>44</v>
      </c>
      <c r="B54" s="111" t="s">
        <v>4752</v>
      </c>
      <c r="C54" s="136" t="s">
        <v>54</v>
      </c>
      <c r="D54" s="129" t="s">
        <v>5646</v>
      </c>
      <c r="E54" s="129" t="s">
        <v>5616</v>
      </c>
      <c r="F54" s="132">
        <v>4290</v>
      </c>
      <c r="G54" s="129" t="s">
        <v>178</v>
      </c>
      <c r="H54" s="129" t="s">
        <v>179</v>
      </c>
      <c r="I54" s="129" t="s">
        <v>180</v>
      </c>
      <c r="J54" s="130">
        <v>78</v>
      </c>
      <c r="K54" s="134">
        <v>42702</v>
      </c>
      <c r="L54" s="134">
        <v>42762</v>
      </c>
      <c r="M54" s="134">
        <v>43127</v>
      </c>
      <c r="N54" s="135">
        <v>1411121.7120000001</v>
      </c>
      <c r="O54" s="135">
        <v>578006</v>
      </c>
      <c r="P54" s="135">
        <v>0</v>
      </c>
      <c r="Q54" s="135">
        <v>3983083.6187999998</v>
      </c>
      <c r="R54" s="130">
        <v>100</v>
      </c>
      <c r="S54" s="129" t="s">
        <v>5639</v>
      </c>
    </row>
    <row r="55" spans="1:19" ht="120" x14ac:dyDescent="0.25">
      <c r="A55" s="110">
        <v>45</v>
      </c>
      <c r="B55" s="111" t="s">
        <v>4754</v>
      </c>
      <c r="C55" s="136" t="s">
        <v>54</v>
      </c>
      <c r="D55" s="129" t="s">
        <v>5647</v>
      </c>
      <c r="E55" s="129" t="s">
        <v>5616</v>
      </c>
      <c r="F55" s="132">
        <v>4290</v>
      </c>
      <c r="G55" s="129" t="s">
        <v>178</v>
      </c>
      <c r="H55" s="129" t="s">
        <v>179</v>
      </c>
      <c r="I55" s="129" t="s">
        <v>180</v>
      </c>
      <c r="J55" s="130">
        <v>168</v>
      </c>
      <c r="K55" s="134">
        <v>42593</v>
      </c>
      <c r="L55" s="134">
        <v>42795</v>
      </c>
      <c r="M55" s="134">
        <v>43009</v>
      </c>
      <c r="N55" s="137">
        <v>238111.41639999999</v>
      </c>
      <c r="O55" s="138">
        <v>289003</v>
      </c>
      <c r="P55" s="135">
        <v>0</v>
      </c>
      <c r="Q55" s="138">
        <v>1994856.1203999999</v>
      </c>
      <c r="R55" s="130">
        <v>100</v>
      </c>
      <c r="S55" s="129" t="s">
        <v>5648</v>
      </c>
    </row>
    <row r="56" spans="1:19" ht="120" x14ac:dyDescent="0.25">
      <c r="A56" s="110">
        <v>46</v>
      </c>
      <c r="B56" s="111" t="s">
        <v>4755</v>
      </c>
      <c r="C56" s="136" t="s">
        <v>54</v>
      </c>
      <c r="D56" s="129" t="s">
        <v>5649</v>
      </c>
      <c r="E56" s="129" t="s">
        <v>5616</v>
      </c>
      <c r="F56" s="132">
        <v>4290</v>
      </c>
      <c r="G56" s="129" t="s">
        <v>178</v>
      </c>
      <c r="H56" s="129" t="s">
        <v>179</v>
      </c>
      <c r="I56" s="129" t="s">
        <v>180</v>
      </c>
      <c r="J56" s="130">
        <v>99</v>
      </c>
      <c r="K56" s="134">
        <v>42586</v>
      </c>
      <c r="L56" s="134">
        <v>42775</v>
      </c>
      <c r="M56" s="134">
        <v>42956</v>
      </c>
      <c r="N56" s="137">
        <v>2993525.0488</v>
      </c>
      <c r="O56" s="138">
        <v>289003</v>
      </c>
      <c r="P56" s="135">
        <v>0</v>
      </c>
      <c r="Q56" s="138">
        <v>662797907.28579998</v>
      </c>
      <c r="R56" s="130">
        <v>100</v>
      </c>
      <c r="S56" s="129" t="s">
        <v>5650</v>
      </c>
    </row>
    <row r="57" spans="1:19" ht="105" x14ac:dyDescent="0.25">
      <c r="A57" s="110">
        <v>47</v>
      </c>
      <c r="B57" s="111" t="s">
        <v>4757</v>
      </c>
      <c r="C57" s="136" t="s">
        <v>54</v>
      </c>
      <c r="D57" s="129" t="s">
        <v>5651</v>
      </c>
      <c r="E57" s="129" t="s">
        <v>5652</v>
      </c>
      <c r="F57" s="132">
        <v>4290</v>
      </c>
      <c r="G57" s="129" t="s">
        <v>178</v>
      </c>
      <c r="H57" s="129" t="s">
        <v>179</v>
      </c>
      <c r="I57" s="129" t="s">
        <v>180</v>
      </c>
      <c r="J57" s="130">
        <v>900</v>
      </c>
      <c r="K57" s="134">
        <v>42832</v>
      </c>
      <c r="L57" s="134">
        <v>43089</v>
      </c>
      <c r="M57" s="134">
        <v>43819</v>
      </c>
      <c r="N57" s="137">
        <v>3482711.2034</v>
      </c>
      <c r="O57" s="138">
        <v>289003</v>
      </c>
      <c r="P57" s="135">
        <v>0</v>
      </c>
      <c r="Q57" s="135">
        <v>0</v>
      </c>
      <c r="R57" s="130">
        <v>33</v>
      </c>
      <c r="S57" s="129" t="s">
        <v>5653</v>
      </c>
    </row>
    <row r="58" spans="1:19" ht="409.5" x14ac:dyDescent="0.25">
      <c r="A58" s="110">
        <v>48</v>
      </c>
      <c r="B58" s="111" t="s">
        <v>4759</v>
      </c>
      <c r="C58" s="139" t="s">
        <v>54</v>
      </c>
      <c r="D58" s="140" t="s">
        <v>5654</v>
      </c>
      <c r="E58" s="141" t="s">
        <v>5655</v>
      </c>
      <c r="F58" s="142" t="s">
        <v>5656</v>
      </c>
      <c r="G58" s="143" t="s">
        <v>643</v>
      </c>
      <c r="H58" s="139" t="s">
        <v>185</v>
      </c>
      <c r="I58" s="141" t="s">
        <v>180</v>
      </c>
      <c r="J58" s="144">
        <v>643</v>
      </c>
      <c r="K58" s="145">
        <v>41628</v>
      </c>
      <c r="L58" s="146">
        <v>42214</v>
      </c>
      <c r="M58" s="147">
        <v>43830</v>
      </c>
      <c r="N58" s="148">
        <v>647050</v>
      </c>
      <c r="O58" s="148">
        <v>647050</v>
      </c>
      <c r="P58" s="149">
        <v>0</v>
      </c>
      <c r="Q58" s="150">
        <v>3617628997</v>
      </c>
      <c r="R58" s="151">
        <v>0.8</v>
      </c>
      <c r="S58" s="141" t="s">
        <v>5657</v>
      </c>
    </row>
    <row r="59" spans="1:19" ht="105" x14ac:dyDescent="0.25">
      <c r="A59" s="110">
        <v>49</v>
      </c>
      <c r="B59" s="111" t="s">
        <v>4761</v>
      </c>
      <c r="C59" s="139" t="s">
        <v>54</v>
      </c>
      <c r="D59" s="140" t="s">
        <v>5658</v>
      </c>
      <c r="E59" s="141" t="s">
        <v>5655</v>
      </c>
      <c r="F59" s="142" t="s">
        <v>5656</v>
      </c>
      <c r="G59" s="143" t="s">
        <v>643</v>
      </c>
      <c r="H59" s="139" t="s">
        <v>179</v>
      </c>
      <c r="I59" s="141" t="s">
        <v>180</v>
      </c>
      <c r="J59" s="144">
        <v>844</v>
      </c>
      <c r="K59" s="145">
        <v>42247</v>
      </c>
      <c r="L59" s="146">
        <v>42298</v>
      </c>
      <c r="M59" s="147">
        <v>42663</v>
      </c>
      <c r="N59" s="149">
        <v>292700</v>
      </c>
      <c r="O59" s="149">
        <v>644000</v>
      </c>
      <c r="P59" s="149">
        <v>0</v>
      </c>
      <c r="Q59" s="150">
        <v>936700</v>
      </c>
      <c r="R59" s="151">
        <v>1</v>
      </c>
      <c r="S59" s="141" t="s">
        <v>5659</v>
      </c>
    </row>
    <row r="60" spans="1:19" ht="105" x14ac:dyDescent="0.25">
      <c r="A60" s="110">
        <v>50</v>
      </c>
      <c r="B60" s="111" t="s">
        <v>4763</v>
      </c>
      <c r="C60" s="139" t="s">
        <v>54</v>
      </c>
      <c r="D60" s="140" t="s">
        <v>5658</v>
      </c>
      <c r="E60" s="141" t="s">
        <v>5655</v>
      </c>
      <c r="F60" s="142" t="s">
        <v>5656</v>
      </c>
      <c r="G60" s="143" t="s">
        <v>643</v>
      </c>
      <c r="H60" s="139" t="s">
        <v>179</v>
      </c>
      <c r="I60" s="141" t="s">
        <v>180</v>
      </c>
      <c r="J60" s="144">
        <v>958</v>
      </c>
      <c r="K60" s="145">
        <v>42236</v>
      </c>
      <c r="L60" s="146">
        <v>42335</v>
      </c>
      <c r="M60" s="147">
        <v>43066</v>
      </c>
      <c r="N60" s="149">
        <v>67150</v>
      </c>
      <c r="O60" s="149">
        <v>1200000</v>
      </c>
      <c r="P60" s="149">
        <v>0</v>
      </c>
      <c r="Q60" s="149">
        <v>67150</v>
      </c>
      <c r="R60" s="151">
        <v>1</v>
      </c>
      <c r="S60" s="141" t="s">
        <v>5660</v>
      </c>
    </row>
    <row r="61" spans="1:19" ht="105" x14ac:dyDescent="0.25">
      <c r="A61" s="110">
        <v>51</v>
      </c>
      <c r="B61" s="111" t="s">
        <v>4765</v>
      </c>
      <c r="C61" s="152" t="s">
        <v>54</v>
      </c>
      <c r="D61" s="62" t="s">
        <v>5658</v>
      </c>
      <c r="E61" s="153" t="s">
        <v>5661</v>
      </c>
      <c r="F61" s="154" t="s">
        <v>5656</v>
      </c>
      <c r="G61" s="155" t="s">
        <v>643</v>
      </c>
      <c r="H61" s="152" t="s">
        <v>179</v>
      </c>
      <c r="I61" s="156" t="s">
        <v>180</v>
      </c>
      <c r="J61" s="157">
        <v>1124</v>
      </c>
      <c r="K61" s="158">
        <v>42347</v>
      </c>
      <c r="L61" s="159">
        <v>42366</v>
      </c>
      <c r="M61" s="160">
        <v>42610</v>
      </c>
      <c r="N61" s="161">
        <v>36200</v>
      </c>
      <c r="O61" s="161">
        <v>0</v>
      </c>
      <c r="P61" s="161">
        <v>0</v>
      </c>
      <c r="Q61" s="161">
        <v>36200</v>
      </c>
      <c r="R61" s="162">
        <v>0.9</v>
      </c>
      <c r="S61" s="163" t="s">
        <v>5662</v>
      </c>
    </row>
    <row r="62" spans="1:19" ht="165" x14ac:dyDescent="0.25">
      <c r="A62" s="110">
        <v>52</v>
      </c>
      <c r="B62" s="111" t="s">
        <v>4767</v>
      </c>
      <c r="C62" s="136" t="s">
        <v>54</v>
      </c>
      <c r="D62" s="129" t="s">
        <v>5663</v>
      </c>
      <c r="E62" s="129" t="s">
        <v>5664</v>
      </c>
      <c r="F62" s="164">
        <v>4290</v>
      </c>
      <c r="G62" s="136" t="s">
        <v>643</v>
      </c>
      <c r="H62" s="136" t="s">
        <v>182</v>
      </c>
      <c r="I62" s="136" t="s">
        <v>180</v>
      </c>
      <c r="J62" s="129" t="s">
        <v>5665</v>
      </c>
      <c r="K62" s="165">
        <v>42048</v>
      </c>
      <c r="L62" s="165">
        <v>42138</v>
      </c>
      <c r="M62" s="165">
        <v>43965</v>
      </c>
      <c r="N62" s="148">
        <v>67150</v>
      </c>
      <c r="O62" s="148">
        <v>67150</v>
      </c>
      <c r="P62" s="166">
        <v>0</v>
      </c>
      <c r="Q62" s="166">
        <v>0</v>
      </c>
      <c r="R62" s="164">
        <v>100</v>
      </c>
      <c r="S62" s="129" t="s">
        <v>5663</v>
      </c>
    </row>
    <row r="63" spans="1:19" ht="165.75" thickBot="1" x14ac:dyDescent="0.3">
      <c r="A63" s="110">
        <v>53</v>
      </c>
      <c r="B63" s="111" t="s">
        <v>4769</v>
      </c>
      <c r="C63" s="167" t="s">
        <v>54</v>
      </c>
      <c r="D63" s="168" t="s">
        <v>5666</v>
      </c>
      <c r="E63" s="168" t="s">
        <v>5664</v>
      </c>
      <c r="F63" s="169">
        <v>4290</v>
      </c>
      <c r="G63" s="170" t="s">
        <v>643</v>
      </c>
      <c r="H63" s="170" t="s">
        <v>179</v>
      </c>
      <c r="I63" s="168" t="s">
        <v>180</v>
      </c>
      <c r="J63" s="168" t="s">
        <v>5667</v>
      </c>
      <c r="K63" s="171">
        <v>42048</v>
      </c>
      <c r="L63" s="171">
        <v>42138</v>
      </c>
      <c r="M63" s="171">
        <v>42704</v>
      </c>
      <c r="N63" s="172">
        <v>1291000</v>
      </c>
      <c r="O63" s="172">
        <v>0</v>
      </c>
      <c r="P63" s="173">
        <v>0</v>
      </c>
      <c r="Q63" s="172">
        <v>0</v>
      </c>
      <c r="R63" s="174">
        <v>100</v>
      </c>
      <c r="S63" s="168" t="s">
        <v>5666</v>
      </c>
    </row>
    <row r="64" spans="1:19" ht="165.75" thickBot="1" x14ac:dyDescent="0.3">
      <c r="A64" s="110">
        <v>54</v>
      </c>
      <c r="B64" s="111" t="s">
        <v>4772</v>
      </c>
      <c r="C64" s="55" t="s">
        <v>54</v>
      </c>
      <c r="D64" s="129" t="s">
        <v>5668</v>
      </c>
      <c r="E64" s="129" t="s">
        <v>5664</v>
      </c>
      <c r="F64" s="132">
        <v>4290</v>
      </c>
      <c r="G64" s="136" t="s">
        <v>643</v>
      </c>
      <c r="H64" s="136" t="s">
        <v>179</v>
      </c>
      <c r="I64" s="129" t="s">
        <v>180</v>
      </c>
      <c r="J64" s="129" t="s">
        <v>5669</v>
      </c>
      <c r="K64" s="175">
        <v>42251</v>
      </c>
      <c r="L64" s="175">
        <v>42333</v>
      </c>
      <c r="M64" s="175">
        <v>42699</v>
      </c>
      <c r="N64" s="148">
        <v>3221750</v>
      </c>
      <c r="O64" s="148">
        <v>0</v>
      </c>
      <c r="P64" s="176">
        <v>0</v>
      </c>
      <c r="Q64" s="148">
        <v>0</v>
      </c>
      <c r="R64" s="164">
        <v>100</v>
      </c>
      <c r="S64" s="129" t="s">
        <v>5668</v>
      </c>
    </row>
    <row r="65" spans="1:19" ht="165.75" thickBot="1" x14ac:dyDescent="0.3">
      <c r="A65" s="110">
        <v>55</v>
      </c>
      <c r="B65" s="111" t="s">
        <v>4775</v>
      </c>
      <c r="C65" s="55" t="s">
        <v>54</v>
      </c>
      <c r="D65" s="129" t="s">
        <v>5670</v>
      </c>
      <c r="E65" s="129" t="s">
        <v>5664</v>
      </c>
      <c r="F65" s="132">
        <v>4290</v>
      </c>
      <c r="G65" s="136" t="s">
        <v>643</v>
      </c>
      <c r="H65" s="136" t="s">
        <v>179</v>
      </c>
      <c r="I65" s="129" t="s">
        <v>180</v>
      </c>
      <c r="J65" s="129" t="s">
        <v>5671</v>
      </c>
      <c r="K65" s="175">
        <v>42154</v>
      </c>
      <c r="L65" s="175">
        <v>42335</v>
      </c>
      <c r="M65" s="175">
        <v>44156</v>
      </c>
      <c r="N65" s="148">
        <v>1935750</v>
      </c>
      <c r="O65" s="148">
        <v>67150</v>
      </c>
      <c r="P65" s="176">
        <v>0</v>
      </c>
      <c r="Q65" s="148">
        <v>0</v>
      </c>
      <c r="R65" s="164">
        <v>100</v>
      </c>
      <c r="S65" s="129" t="s">
        <v>5670</v>
      </c>
    </row>
    <row r="66" spans="1:19" ht="165.75" thickBot="1" x14ac:dyDescent="0.3">
      <c r="A66" s="110">
        <v>56</v>
      </c>
      <c r="B66" s="111" t="s">
        <v>4776</v>
      </c>
      <c r="C66" s="55" t="s">
        <v>54</v>
      </c>
      <c r="D66" s="129" t="s">
        <v>5672</v>
      </c>
      <c r="E66" s="129" t="s">
        <v>5664</v>
      </c>
      <c r="F66" s="132">
        <v>4290</v>
      </c>
      <c r="G66" s="136" t="s">
        <v>643</v>
      </c>
      <c r="H66" s="136" t="s">
        <v>179</v>
      </c>
      <c r="I66" s="129" t="s">
        <v>180</v>
      </c>
      <c r="J66" s="136">
        <v>3247</v>
      </c>
      <c r="K66" s="175">
        <v>42072</v>
      </c>
      <c r="L66" s="175">
        <v>42115</v>
      </c>
      <c r="M66" s="175">
        <v>42937</v>
      </c>
      <c r="N66" s="148">
        <v>36200</v>
      </c>
      <c r="O66" s="148">
        <v>647050</v>
      </c>
      <c r="P66" s="176">
        <v>0</v>
      </c>
      <c r="Q66" s="148">
        <v>810000</v>
      </c>
      <c r="R66" s="164">
        <v>100</v>
      </c>
      <c r="S66" s="129" t="s">
        <v>5672</v>
      </c>
    </row>
    <row r="67" spans="1:19" ht="165.75" thickBot="1" x14ac:dyDescent="0.3">
      <c r="A67" s="110">
        <v>57</v>
      </c>
      <c r="B67" s="111" t="s">
        <v>4779</v>
      </c>
      <c r="C67" s="55" t="s">
        <v>54</v>
      </c>
      <c r="D67" s="129" t="s">
        <v>5673</v>
      </c>
      <c r="E67" s="129" t="s">
        <v>5664</v>
      </c>
      <c r="F67" s="132">
        <v>4290</v>
      </c>
      <c r="G67" s="136" t="s">
        <v>643</v>
      </c>
      <c r="H67" s="136" t="s">
        <v>179</v>
      </c>
      <c r="I67" s="129" t="s">
        <v>180</v>
      </c>
      <c r="J67" s="136">
        <v>3997</v>
      </c>
      <c r="K67" s="175">
        <v>42087</v>
      </c>
      <c r="L67" s="175">
        <v>42143</v>
      </c>
      <c r="M67" s="175">
        <v>42235</v>
      </c>
      <c r="N67" s="148">
        <v>25250</v>
      </c>
      <c r="O67" s="148">
        <v>647050</v>
      </c>
      <c r="P67" s="176">
        <v>0</v>
      </c>
      <c r="Q67" s="148">
        <v>4680000</v>
      </c>
      <c r="R67" s="164">
        <v>100</v>
      </c>
      <c r="S67" s="129" t="s">
        <v>5674</v>
      </c>
    </row>
    <row r="68" spans="1:19" ht="165.75" thickBot="1" x14ac:dyDescent="0.3">
      <c r="A68" s="110">
        <v>58</v>
      </c>
      <c r="B68" s="111" t="s">
        <v>4782</v>
      </c>
      <c r="C68" s="55" t="s">
        <v>54</v>
      </c>
      <c r="D68" s="129" t="s">
        <v>5675</v>
      </c>
      <c r="E68" s="129" t="s">
        <v>5664</v>
      </c>
      <c r="F68" s="132">
        <v>4290</v>
      </c>
      <c r="G68" s="136" t="s">
        <v>643</v>
      </c>
      <c r="H68" s="136" t="s">
        <v>179</v>
      </c>
      <c r="I68" s="129" t="s">
        <v>180</v>
      </c>
      <c r="J68" s="136">
        <v>5105</v>
      </c>
      <c r="K68" s="175">
        <v>42115</v>
      </c>
      <c r="L68" s="175">
        <v>42145</v>
      </c>
      <c r="M68" s="175">
        <v>42237</v>
      </c>
      <c r="N68" s="148">
        <v>36200</v>
      </c>
      <c r="O68" s="148">
        <v>647050</v>
      </c>
      <c r="P68" s="176">
        <v>0</v>
      </c>
      <c r="Q68" s="148">
        <v>4160000</v>
      </c>
      <c r="R68" s="164">
        <v>100</v>
      </c>
      <c r="S68" s="129" t="s">
        <v>5675</v>
      </c>
    </row>
    <row r="69" spans="1:19" ht="165.75" thickBot="1" x14ac:dyDescent="0.3">
      <c r="A69" s="110">
        <v>59</v>
      </c>
      <c r="B69" s="111" t="s">
        <v>4785</v>
      </c>
      <c r="C69" s="55" t="s">
        <v>54</v>
      </c>
      <c r="D69" s="129" t="s">
        <v>5676</v>
      </c>
      <c r="E69" s="129" t="s">
        <v>5664</v>
      </c>
      <c r="F69" s="132">
        <v>4290</v>
      </c>
      <c r="G69" s="136" t="s">
        <v>643</v>
      </c>
      <c r="H69" s="136" t="s">
        <v>179</v>
      </c>
      <c r="I69" s="129" t="s">
        <v>180</v>
      </c>
      <c r="J69" s="136">
        <v>8775</v>
      </c>
      <c r="K69" s="175">
        <v>42179</v>
      </c>
      <c r="L69" s="175">
        <v>42213</v>
      </c>
      <c r="M69" s="175">
        <v>42305</v>
      </c>
      <c r="N69" s="148">
        <v>36200</v>
      </c>
      <c r="O69" s="148">
        <v>647050</v>
      </c>
      <c r="P69" s="176">
        <v>0</v>
      </c>
      <c r="Q69" s="148">
        <v>1760000</v>
      </c>
      <c r="R69" s="164">
        <v>100</v>
      </c>
      <c r="S69" s="129" t="s">
        <v>5676</v>
      </c>
    </row>
    <row r="70" spans="1:19" ht="165.75" thickBot="1" x14ac:dyDescent="0.3">
      <c r="A70" s="110">
        <v>60</v>
      </c>
      <c r="B70" s="111" t="s">
        <v>4786</v>
      </c>
      <c r="C70" s="55" t="s">
        <v>54</v>
      </c>
      <c r="D70" s="129" t="s">
        <v>5677</v>
      </c>
      <c r="E70" s="129" t="s">
        <v>5664</v>
      </c>
      <c r="F70" s="132">
        <v>4290</v>
      </c>
      <c r="G70" s="136" t="s">
        <v>643</v>
      </c>
      <c r="H70" s="136" t="s">
        <v>179</v>
      </c>
      <c r="I70" s="129" t="s">
        <v>180</v>
      </c>
      <c r="J70" s="136">
        <v>8998</v>
      </c>
      <c r="K70" s="175">
        <v>42181</v>
      </c>
      <c r="L70" s="175">
        <v>42214</v>
      </c>
      <c r="M70" s="175">
        <v>42306</v>
      </c>
      <c r="N70" s="148">
        <v>36200</v>
      </c>
      <c r="O70" s="148">
        <v>647050</v>
      </c>
      <c r="P70" s="176">
        <v>0</v>
      </c>
      <c r="Q70" s="148">
        <v>12480000</v>
      </c>
      <c r="R70" s="164">
        <v>100</v>
      </c>
      <c r="S70" s="129" t="s">
        <v>5677</v>
      </c>
    </row>
    <row r="71" spans="1:19" ht="165.75" thickBot="1" x14ac:dyDescent="0.3">
      <c r="A71" s="110">
        <v>61</v>
      </c>
      <c r="B71" s="111" t="s">
        <v>4789</v>
      </c>
      <c r="C71" s="55" t="s">
        <v>54</v>
      </c>
      <c r="D71" s="129" t="s">
        <v>5678</v>
      </c>
      <c r="E71" s="129" t="s">
        <v>5664</v>
      </c>
      <c r="F71" s="132">
        <v>4290</v>
      </c>
      <c r="G71" s="136" t="s">
        <v>643</v>
      </c>
      <c r="H71" s="136" t="s">
        <v>179</v>
      </c>
      <c r="I71" s="129" t="s">
        <v>180</v>
      </c>
      <c r="J71" s="136">
        <v>5717</v>
      </c>
      <c r="K71" s="175">
        <v>42154</v>
      </c>
      <c r="L71" s="175">
        <v>42145</v>
      </c>
      <c r="M71" s="175">
        <v>42237</v>
      </c>
      <c r="N71" s="148">
        <v>36200</v>
      </c>
      <c r="O71" s="148">
        <v>647050</v>
      </c>
      <c r="P71" s="176">
        <v>0</v>
      </c>
      <c r="Q71" s="148">
        <v>3200000</v>
      </c>
      <c r="R71" s="164">
        <v>100</v>
      </c>
      <c r="S71" s="129" t="s">
        <v>5679</v>
      </c>
    </row>
    <row r="72" spans="1:19" ht="270" x14ac:dyDescent="0.25">
      <c r="A72" s="110">
        <v>62</v>
      </c>
      <c r="B72" s="111" t="s">
        <v>4792</v>
      </c>
      <c r="C72" s="177" t="s">
        <v>54</v>
      </c>
      <c r="D72" s="178" t="s">
        <v>5680</v>
      </c>
      <c r="E72" s="178" t="s">
        <v>5681</v>
      </c>
      <c r="F72" s="179">
        <v>4290</v>
      </c>
      <c r="G72" s="179" t="s">
        <v>410</v>
      </c>
      <c r="H72" s="179" t="s">
        <v>179</v>
      </c>
      <c r="I72" s="178" t="s">
        <v>222</v>
      </c>
      <c r="J72" s="179" t="s">
        <v>5682</v>
      </c>
      <c r="K72" s="180">
        <v>41387</v>
      </c>
      <c r="L72" s="180">
        <v>41485</v>
      </c>
      <c r="M72" s="181">
        <v>42346</v>
      </c>
      <c r="N72" s="182">
        <v>0</v>
      </c>
      <c r="O72" s="182">
        <v>0</v>
      </c>
      <c r="P72" s="182">
        <v>0</v>
      </c>
      <c r="Q72" s="182">
        <v>109555</v>
      </c>
      <c r="R72" s="182">
        <v>100</v>
      </c>
      <c r="S72" s="178" t="s">
        <v>5683</v>
      </c>
    </row>
    <row r="73" spans="1:19" ht="105" x14ac:dyDescent="0.25">
      <c r="A73" s="110">
        <v>63</v>
      </c>
      <c r="B73" s="111" t="s">
        <v>4795</v>
      </c>
      <c r="C73" s="177" t="s">
        <v>54</v>
      </c>
      <c r="D73" s="183" t="s">
        <v>5684</v>
      </c>
      <c r="E73" s="183" t="s">
        <v>5685</v>
      </c>
      <c r="F73" s="184">
        <v>4290</v>
      </c>
      <c r="G73" s="184" t="s">
        <v>410</v>
      </c>
      <c r="H73" s="184" t="s">
        <v>179</v>
      </c>
      <c r="I73" s="185" t="s">
        <v>258</v>
      </c>
      <c r="J73" s="184" t="s">
        <v>5686</v>
      </c>
      <c r="K73" s="186">
        <v>42557</v>
      </c>
      <c r="L73" s="186">
        <v>42643</v>
      </c>
      <c r="M73" s="186">
        <v>42775</v>
      </c>
      <c r="N73" s="187">
        <v>2615494</v>
      </c>
      <c r="O73" s="187">
        <v>0</v>
      </c>
      <c r="P73" s="187">
        <v>0</v>
      </c>
      <c r="Q73" s="187">
        <v>0</v>
      </c>
      <c r="R73" s="182">
        <v>100</v>
      </c>
      <c r="S73" s="185" t="s">
        <v>5687</v>
      </c>
    </row>
    <row r="74" spans="1:19" ht="225" x14ac:dyDescent="0.25">
      <c r="A74" s="110">
        <v>64</v>
      </c>
      <c r="B74" s="111" t="s">
        <v>4796</v>
      </c>
      <c r="C74" s="177" t="s">
        <v>54</v>
      </c>
      <c r="D74" s="183" t="s">
        <v>5684</v>
      </c>
      <c r="E74" s="185" t="s">
        <v>5688</v>
      </c>
      <c r="F74" s="184">
        <v>4290</v>
      </c>
      <c r="G74" s="184" t="s">
        <v>410</v>
      </c>
      <c r="H74" s="184" t="s">
        <v>179</v>
      </c>
      <c r="I74" s="185" t="s">
        <v>258</v>
      </c>
      <c r="J74" s="184" t="s">
        <v>5689</v>
      </c>
      <c r="K74" s="186">
        <v>42394</v>
      </c>
      <c r="L74" s="186">
        <v>42445</v>
      </c>
      <c r="M74" s="186">
        <v>42538</v>
      </c>
      <c r="N74" s="187">
        <v>971498</v>
      </c>
      <c r="O74" s="187">
        <v>0</v>
      </c>
      <c r="P74" s="187">
        <v>0</v>
      </c>
      <c r="Q74" s="187">
        <v>10408011</v>
      </c>
      <c r="R74" s="182">
        <v>100</v>
      </c>
      <c r="S74" s="188" t="s">
        <v>5690</v>
      </c>
    </row>
    <row r="75" spans="1:19" ht="150" x14ac:dyDescent="0.25">
      <c r="A75" s="110">
        <v>65</v>
      </c>
      <c r="B75" s="111" t="s">
        <v>4797</v>
      </c>
      <c r="C75" s="177" t="s">
        <v>54</v>
      </c>
      <c r="D75" s="183" t="s">
        <v>5684</v>
      </c>
      <c r="E75" s="185" t="s">
        <v>5691</v>
      </c>
      <c r="F75" s="184">
        <v>4290</v>
      </c>
      <c r="G75" s="184" t="s">
        <v>410</v>
      </c>
      <c r="H75" s="184" t="s">
        <v>179</v>
      </c>
      <c r="I75" s="185" t="s">
        <v>254</v>
      </c>
      <c r="J75" s="184">
        <v>562</v>
      </c>
      <c r="K75" s="186">
        <v>42439</v>
      </c>
      <c r="L75" s="186">
        <v>42522</v>
      </c>
      <c r="M75" s="186">
        <v>42538</v>
      </c>
      <c r="N75" s="187">
        <v>9042000</v>
      </c>
      <c r="O75" s="187">
        <v>0</v>
      </c>
      <c r="P75" s="187">
        <v>0</v>
      </c>
      <c r="Q75" s="187">
        <v>0</v>
      </c>
      <c r="R75" s="182">
        <v>100</v>
      </c>
      <c r="S75" s="189" t="s">
        <v>5692</v>
      </c>
    </row>
    <row r="76" spans="1:19" ht="150" x14ac:dyDescent="0.25">
      <c r="A76" s="110">
        <v>66</v>
      </c>
      <c r="B76" s="111" t="s">
        <v>4798</v>
      </c>
      <c r="C76" s="190" t="s">
        <v>54</v>
      </c>
      <c r="D76" s="191" t="s">
        <v>5684</v>
      </c>
      <c r="E76" s="188" t="s">
        <v>5693</v>
      </c>
      <c r="F76" s="192">
        <v>4290</v>
      </c>
      <c r="G76" s="192" t="s">
        <v>410</v>
      </c>
      <c r="H76" s="192" t="s">
        <v>179</v>
      </c>
      <c r="I76" s="188" t="s">
        <v>254</v>
      </c>
      <c r="J76" s="192">
        <v>1035</v>
      </c>
      <c r="K76" s="193">
        <v>42557</v>
      </c>
      <c r="L76" s="193">
        <v>42631</v>
      </c>
      <c r="M76" s="193">
        <v>42539</v>
      </c>
      <c r="N76" s="194">
        <v>9042000</v>
      </c>
      <c r="O76" s="194">
        <v>0</v>
      </c>
      <c r="P76" s="194">
        <v>0</v>
      </c>
      <c r="Q76" s="194">
        <v>0</v>
      </c>
      <c r="R76" s="194">
        <v>1</v>
      </c>
      <c r="S76" s="188" t="s">
        <v>5694</v>
      </c>
    </row>
    <row r="77" spans="1:19" ht="150" x14ac:dyDescent="0.25">
      <c r="A77" s="110">
        <v>67</v>
      </c>
      <c r="B77" s="111" t="s">
        <v>4799</v>
      </c>
      <c r="C77" s="190" t="s">
        <v>54</v>
      </c>
      <c r="D77" s="191" t="s">
        <v>5684</v>
      </c>
      <c r="E77" s="188" t="s">
        <v>5695</v>
      </c>
      <c r="F77" s="192">
        <v>4290</v>
      </c>
      <c r="G77" s="192" t="s">
        <v>410</v>
      </c>
      <c r="H77" s="192" t="s">
        <v>179</v>
      </c>
      <c r="I77" s="188" t="s">
        <v>250</v>
      </c>
      <c r="J77" s="192">
        <v>1115</v>
      </c>
      <c r="K77" s="193">
        <v>42535</v>
      </c>
      <c r="L77" s="193">
        <v>42642</v>
      </c>
      <c r="M77" s="193">
        <v>43008</v>
      </c>
      <c r="N77" s="194">
        <v>9042000</v>
      </c>
      <c r="O77" s="194">
        <v>0</v>
      </c>
      <c r="P77" s="194">
        <v>0</v>
      </c>
      <c r="Q77" s="194">
        <v>0</v>
      </c>
      <c r="R77" s="194">
        <v>0</v>
      </c>
      <c r="S77" s="188" t="s">
        <v>5696</v>
      </c>
    </row>
    <row r="78" spans="1:19" ht="142.5" x14ac:dyDescent="0.25">
      <c r="A78" s="110">
        <v>68</v>
      </c>
      <c r="B78" s="111" t="s">
        <v>4802</v>
      </c>
      <c r="C78" s="190" t="s">
        <v>54</v>
      </c>
      <c r="D78" s="191" t="s">
        <v>5684</v>
      </c>
      <c r="E78" s="195" t="s">
        <v>5697</v>
      </c>
      <c r="F78" s="192">
        <v>4290</v>
      </c>
      <c r="G78" s="192" t="s">
        <v>410</v>
      </c>
      <c r="H78" s="192" t="s">
        <v>179</v>
      </c>
      <c r="I78" s="188" t="s">
        <v>254</v>
      </c>
      <c r="J78" s="192">
        <v>1622</v>
      </c>
      <c r="K78" s="193">
        <v>42926</v>
      </c>
      <c r="L78" s="193">
        <v>43082</v>
      </c>
      <c r="M78" s="193">
        <v>43447</v>
      </c>
      <c r="N78" s="194">
        <v>2878000</v>
      </c>
      <c r="O78" s="194">
        <v>0</v>
      </c>
      <c r="P78" s="194">
        <v>0</v>
      </c>
      <c r="Q78" s="194">
        <v>0</v>
      </c>
      <c r="R78" s="194">
        <v>0</v>
      </c>
      <c r="S78" s="188" t="s">
        <v>5698</v>
      </c>
    </row>
    <row r="79" spans="1:19" ht="143.25" thickBot="1" x14ac:dyDescent="0.3">
      <c r="A79" s="110">
        <v>69</v>
      </c>
      <c r="B79" s="111" t="s">
        <v>4804</v>
      </c>
      <c r="C79" s="190" t="s">
        <v>54</v>
      </c>
      <c r="D79" s="191" t="s">
        <v>5684</v>
      </c>
      <c r="E79" s="63" t="s">
        <v>5697</v>
      </c>
      <c r="F79" s="192">
        <v>4290</v>
      </c>
      <c r="G79" s="192" t="s">
        <v>410</v>
      </c>
      <c r="H79" s="192" t="s">
        <v>179</v>
      </c>
      <c r="I79" s="188" t="s">
        <v>254</v>
      </c>
      <c r="J79" s="192">
        <v>1616</v>
      </c>
      <c r="K79" s="193">
        <v>42969</v>
      </c>
      <c r="L79" s="193">
        <v>43081</v>
      </c>
      <c r="M79" s="193">
        <v>43446</v>
      </c>
      <c r="N79" s="194">
        <v>2878000</v>
      </c>
      <c r="O79" s="194">
        <v>0</v>
      </c>
      <c r="P79" s="194">
        <v>0</v>
      </c>
      <c r="Q79" s="194">
        <v>0</v>
      </c>
      <c r="R79" s="194">
        <v>0</v>
      </c>
      <c r="S79" s="188" t="s">
        <v>5699</v>
      </c>
    </row>
    <row r="80" spans="1:19" ht="270.75" thickBot="1" x14ac:dyDescent="0.3">
      <c r="A80" s="110">
        <v>70</v>
      </c>
      <c r="B80" s="111" t="s">
        <v>4805</v>
      </c>
      <c r="C80" s="64" t="s">
        <v>54</v>
      </c>
      <c r="D80" s="65"/>
      <c r="E80" s="65" t="s">
        <v>5700</v>
      </c>
      <c r="F80" s="66" t="s">
        <v>5701</v>
      </c>
      <c r="G80" s="64" t="s">
        <v>237</v>
      </c>
      <c r="H80" s="64" t="s">
        <v>179</v>
      </c>
      <c r="I80" s="65" t="s">
        <v>236</v>
      </c>
      <c r="J80" s="67" t="s">
        <v>5702</v>
      </c>
      <c r="K80" s="68">
        <v>42398</v>
      </c>
      <c r="L80" s="68">
        <v>42538</v>
      </c>
      <c r="M80" s="68">
        <v>54057</v>
      </c>
      <c r="N80" s="69">
        <v>3439420</v>
      </c>
      <c r="O80" s="196">
        <v>0</v>
      </c>
      <c r="P80" s="196">
        <v>0</v>
      </c>
      <c r="Q80" s="196">
        <v>0</v>
      </c>
      <c r="R80" s="70">
        <v>100</v>
      </c>
      <c r="S80" s="71" t="s">
        <v>5703</v>
      </c>
    </row>
    <row r="81" spans="1:19" ht="150.75" thickBot="1" x14ac:dyDescent="0.3">
      <c r="A81" s="110">
        <v>71</v>
      </c>
      <c r="B81" s="111" t="s">
        <v>4806</v>
      </c>
      <c r="C81" s="64" t="s">
        <v>54</v>
      </c>
      <c r="D81" s="65"/>
      <c r="E81" s="65" t="s">
        <v>5700</v>
      </c>
      <c r="F81" s="66" t="s">
        <v>5701</v>
      </c>
      <c r="G81" s="64" t="s">
        <v>237</v>
      </c>
      <c r="H81" s="64" t="s">
        <v>179</v>
      </c>
      <c r="I81" s="65" t="s">
        <v>236</v>
      </c>
      <c r="J81" s="67" t="s">
        <v>5704</v>
      </c>
      <c r="K81" s="68">
        <v>42398</v>
      </c>
      <c r="L81" s="68">
        <v>42538</v>
      </c>
      <c r="M81" s="68">
        <v>42721</v>
      </c>
      <c r="N81" s="69">
        <v>1453477</v>
      </c>
      <c r="O81" s="196">
        <v>0</v>
      </c>
      <c r="P81" s="196">
        <v>0</v>
      </c>
      <c r="Q81" s="196">
        <v>0</v>
      </c>
      <c r="R81" s="70">
        <v>100</v>
      </c>
      <c r="S81" s="71" t="s">
        <v>5705</v>
      </c>
    </row>
    <row r="82" spans="1:19" ht="270.75" thickBot="1" x14ac:dyDescent="0.3">
      <c r="A82" s="110">
        <v>72</v>
      </c>
      <c r="B82" s="111" t="s">
        <v>4807</v>
      </c>
      <c r="C82" s="64" t="s">
        <v>54</v>
      </c>
      <c r="D82" s="65"/>
      <c r="E82" s="65" t="s">
        <v>5700</v>
      </c>
      <c r="F82" s="66" t="s">
        <v>5701</v>
      </c>
      <c r="G82" s="64" t="s">
        <v>237</v>
      </c>
      <c r="H82" s="64" t="s">
        <v>179</v>
      </c>
      <c r="I82" s="65" t="s">
        <v>236</v>
      </c>
      <c r="J82" s="67" t="s">
        <v>5706</v>
      </c>
      <c r="K82" s="68">
        <v>42398</v>
      </c>
      <c r="L82" s="68">
        <v>42587</v>
      </c>
      <c r="M82" s="68">
        <v>54057</v>
      </c>
      <c r="N82" s="69">
        <v>4657099</v>
      </c>
      <c r="O82" s="196">
        <v>0</v>
      </c>
      <c r="P82" s="196">
        <v>0</v>
      </c>
      <c r="Q82" s="196">
        <v>0</v>
      </c>
      <c r="R82" s="70">
        <v>100</v>
      </c>
      <c r="S82" s="71" t="s">
        <v>5707</v>
      </c>
    </row>
    <row r="83" spans="1:19" ht="270.75" thickBot="1" x14ac:dyDescent="0.3">
      <c r="A83" s="110">
        <v>73</v>
      </c>
      <c r="B83" s="111" t="s">
        <v>4808</v>
      </c>
      <c r="C83" s="64" t="s">
        <v>54</v>
      </c>
      <c r="D83" s="65"/>
      <c r="E83" s="65" t="s">
        <v>5700</v>
      </c>
      <c r="F83" s="66" t="s">
        <v>5701</v>
      </c>
      <c r="G83" s="64" t="s">
        <v>237</v>
      </c>
      <c r="H83" s="64" t="s">
        <v>179</v>
      </c>
      <c r="I83" s="65" t="s">
        <v>236</v>
      </c>
      <c r="J83" s="67" t="s">
        <v>5708</v>
      </c>
      <c r="K83" s="68">
        <v>42398</v>
      </c>
      <c r="L83" s="68">
        <v>42587</v>
      </c>
      <c r="M83" s="68">
        <v>54057</v>
      </c>
      <c r="N83" s="69">
        <v>13655855</v>
      </c>
      <c r="O83" s="196">
        <v>0</v>
      </c>
      <c r="P83" s="196">
        <v>0</v>
      </c>
      <c r="Q83" s="196">
        <v>0</v>
      </c>
      <c r="R83" s="70">
        <v>100</v>
      </c>
      <c r="S83" s="71" t="s">
        <v>5703</v>
      </c>
    </row>
    <row r="84" spans="1:19" ht="150.75" thickBot="1" x14ac:dyDescent="0.3">
      <c r="A84" s="110">
        <v>74</v>
      </c>
      <c r="B84" s="111" t="s">
        <v>4809</v>
      </c>
      <c r="C84" s="64" t="s">
        <v>54</v>
      </c>
      <c r="D84" s="65"/>
      <c r="E84" s="65" t="s">
        <v>5709</v>
      </c>
      <c r="F84" s="66" t="s">
        <v>5710</v>
      </c>
      <c r="G84" s="64" t="s">
        <v>237</v>
      </c>
      <c r="H84" s="64" t="s">
        <v>179</v>
      </c>
      <c r="I84" s="65" t="s">
        <v>236</v>
      </c>
      <c r="J84" s="67" t="s">
        <v>5711</v>
      </c>
      <c r="K84" s="68">
        <v>42418</v>
      </c>
      <c r="L84" s="68">
        <v>42559</v>
      </c>
      <c r="M84" s="68">
        <v>43100</v>
      </c>
      <c r="N84" s="69">
        <v>8083152</v>
      </c>
      <c r="O84" s="196">
        <v>0</v>
      </c>
      <c r="P84" s="196">
        <v>0</v>
      </c>
      <c r="Q84" s="196">
        <v>0</v>
      </c>
      <c r="R84" s="70">
        <v>100</v>
      </c>
      <c r="S84" s="71" t="s">
        <v>5712</v>
      </c>
    </row>
    <row r="85" spans="1:19" ht="195.75" thickBot="1" x14ac:dyDescent="0.3">
      <c r="A85" s="110">
        <v>75</v>
      </c>
      <c r="B85" s="111" t="s">
        <v>4810</v>
      </c>
      <c r="C85" s="64" t="s">
        <v>54</v>
      </c>
      <c r="D85" s="65"/>
      <c r="E85" s="65" t="s">
        <v>5709</v>
      </c>
      <c r="F85" s="66" t="s">
        <v>5710</v>
      </c>
      <c r="G85" s="64" t="s">
        <v>237</v>
      </c>
      <c r="H85" s="64" t="s">
        <v>179</v>
      </c>
      <c r="I85" s="65" t="s">
        <v>236</v>
      </c>
      <c r="J85" s="67" t="s">
        <v>5713</v>
      </c>
      <c r="K85" s="68">
        <v>42418</v>
      </c>
      <c r="L85" s="68">
        <v>42549</v>
      </c>
      <c r="M85" s="68">
        <v>43100</v>
      </c>
      <c r="N85" s="69">
        <v>8083152</v>
      </c>
      <c r="O85" s="196">
        <v>0</v>
      </c>
      <c r="P85" s="196">
        <v>0</v>
      </c>
      <c r="Q85" s="196">
        <v>0</v>
      </c>
      <c r="R85" s="70">
        <v>100</v>
      </c>
      <c r="S85" s="71" t="s">
        <v>5714</v>
      </c>
    </row>
    <row r="86" spans="1:19" ht="150.75" thickBot="1" x14ac:dyDescent="0.3">
      <c r="A86" s="110">
        <v>76</v>
      </c>
      <c r="B86" s="111" t="s">
        <v>4811</v>
      </c>
      <c r="C86" s="64" t="s">
        <v>54</v>
      </c>
      <c r="D86" s="65"/>
      <c r="E86" s="65" t="s">
        <v>5709</v>
      </c>
      <c r="F86" s="66" t="s">
        <v>5710</v>
      </c>
      <c r="G86" s="64" t="s">
        <v>237</v>
      </c>
      <c r="H86" s="64" t="s">
        <v>179</v>
      </c>
      <c r="I86" s="65" t="s">
        <v>236</v>
      </c>
      <c r="J86" s="67" t="s">
        <v>5715</v>
      </c>
      <c r="K86" s="68">
        <v>42447</v>
      </c>
      <c r="L86" s="68">
        <v>42467</v>
      </c>
      <c r="M86" s="68">
        <v>42497</v>
      </c>
      <c r="N86" s="69">
        <v>800000</v>
      </c>
      <c r="O86" s="196">
        <v>0</v>
      </c>
      <c r="P86" s="196">
        <v>0</v>
      </c>
      <c r="Q86" s="196">
        <v>0</v>
      </c>
      <c r="R86" s="70">
        <v>100</v>
      </c>
      <c r="S86" s="71" t="s">
        <v>5716</v>
      </c>
    </row>
    <row r="87" spans="1:19" ht="180.75" thickBot="1" x14ac:dyDescent="0.3">
      <c r="A87" s="110">
        <v>77</v>
      </c>
      <c r="B87" s="111" t="s">
        <v>4812</v>
      </c>
      <c r="C87" s="64" t="s">
        <v>54</v>
      </c>
      <c r="D87" s="65"/>
      <c r="E87" s="65" t="s">
        <v>5717</v>
      </c>
      <c r="F87" s="66" t="s">
        <v>5718</v>
      </c>
      <c r="G87" s="64" t="s">
        <v>237</v>
      </c>
      <c r="H87" s="64" t="s">
        <v>179</v>
      </c>
      <c r="I87" s="65" t="s">
        <v>236</v>
      </c>
      <c r="J87" s="72" t="s">
        <v>5719</v>
      </c>
      <c r="K87" s="68">
        <v>42587</v>
      </c>
      <c r="L87" s="68">
        <v>42674</v>
      </c>
      <c r="M87" s="68">
        <v>42855</v>
      </c>
      <c r="N87" s="73">
        <v>1857425</v>
      </c>
      <c r="O87" s="196">
        <v>0</v>
      </c>
      <c r="P87" s="196">
        <v>0</v>
      </c>
      <c r="Q87" s="196">
        <v>0</v>
      </c>
      <c r="R87" s="70">
        <v>100</v>
      </c>
      <c r="S87" s="71" t="s">
        <v>5720</v>
      </c>
    </row>
    <row r="88" spans="1:19" ht="90" x14ac:dyDescent="0.25">
      <c r="A88" s="110">
        <v>78</v>
      </c>
      <c r="B88" s="111" t="s">
        <v>4813</v>
      </c>
      <c r="C88" s="74" t="s">
        <v>54</v>
      </c>
      <c r="D88" s="62" t="s">
        <v>5654</v>
      </c>
      <c r="E88" s="62" t="s">
        <v>5721</v>
      </c>
      <c r="F88" s="62" t="s">
        <v>5656</v>
      </c>
      <c r="G88" s="62" t="s">
        <v>195</v>
      </c>
      <c r="H88" s="75" t="s">
        <v>185</v>
      </c>
      <c r="I88" s="76" t="s">
        <v>250</v>
      </c>
      <c r="J88" s="77" t="s">
        <v>5722</v>
      </c>
      <c r="K88" s="78">
        <v>41723</v>
      </c>
      <c r="L88" s="78">
        <v>41845</v>
      </c>
      <c r="M88" s="78">
        <v>43508</v>
      </c>
      <c r="N88" s="79">
        <v>58821236</v>
      </c>
      <c r="O88" s="79">
        <v>24988784</v>
      </c>
      <c r="P88" s="80">
        <v>0</v>
      </c>
      <c r="Q88" s="80">
        <v>8275960487</v>
      </c>
      <c r="R88" s="81">
        <v>0.94</v>
      </c>
      <c r="S88" s="82" t="s">
        <v>5723</v>
      </c>
    </row>
    <row r="89" spans="1:19" ht="120" x14ac:dyDescent="0.25">
      <c r="A89" s="110">
        <v>79</v>
      </c>
      <c r="B89" s="111" t="s">
        <v>4814</v>
      </c>
      <c r="C89" s="197" t="s">
        <v>54</v>
      </c>
      <c r="D89" s="198" t="s">
        <v>5654</v>
      </c>
      <c r="E89" s="198" t="s">
        <v>5721</v>
      </c>
      <c r="F89" s="198" t="s">
        <v>5656</v>
      </c>
      <c r="G89" s="198" t="s">
        <v>195</v>
      </c>
      <c r="H89" s="199" t="s">
        <v>179</v>
      </c>
      <c r="I89" s="200" t="s">
        <v>250</v>
      </c>
      <c r="J89" s="201" t="s">
        <v>5724</v>
      </c>
      <c r="K89" s="202" t="s">
        <v>5725</v>
      </c>
      <c r="L89" s="202">
        <v>42496</v>
      </c>
      <c r="M89" s="202">
        <v>43508</v>
      </c>
      <c r="N89" s="203">
        <v>0</v>
      </c>
      <c r="O89" s="203">
        <v>0</v>
      </c>
      <c r="P89" s="203">
        <v>0</v>
      </c>
      <c r="Q89" s="203">
        <v>0</v>
      </c>
      <c r="R89" s="204">
        <v>1</v>
      </c>
      <c r="S89" s="205" t="s">
        <v>5723</v>
      </c>
    </row>
    <row r="90" spans="1:19" ht="135" x14ac:dyDescent="0.25">
      <c r="A90" s="110">
        <v>80</v>
      </c>
      <c r="B90" s="111" t="s">
        <v>4815</v>
      </c>
      <c r="C90" s="206" t="s">
        <v>54</v>
      </c>
      <c r="D90" s="207" t="s">
        <v>5654</v>
      </c>
      <c r="E90" s="207" t="s">
        <v>5721</v>
      </c>
      <c r="F90" s="207" t="s">
        <v>5656</v>
      </c>
      <c r="G90" s="207" t="s">
        <v>195</v>
      </c>
      <c r="H90" s="208" t="s">
        <v>179</v>
      </c>
      <c r="I90" s="209" t="s">
        <v>250</v>
      </c>
      <c r="J90" s="210" t="s">
        <v>5726</v>
      </c>
      <c r="K90" s="211">
        <v>42979</v>
      </c>
      <c r="L90" s="211">
        <v>43004</v>
      </c>
      <c r="M90" s="211">
        <v>43508</v>
      </c>
      <c r="N90" s="212">
        <v>0</v>
      </c>
      <c r="O90" s="212">
        <v>0</v>
      </c>
      <c r="P90" s="213">
        <v>0</v>
      </c>
      <c r="Q90" s="213">
        <v>0</v>
      </c>
      <c r="R90" s="214">
        <v>0.4</v>
      </c>
      <c r="S90" s="215" t="s">
        <v>5723</v>
      </c>
    </row>
    <row r="91" spans="1:19" ht="150" x14ac:dyDescent="0.25">
      <c r="A91" s="110">
        <v>81</v>
      </c>
      <c r="B91" s="111" t="s">
        <v>4816</v>
      </c>
      <c r="C91" s="216" t="s">
        <v>54</v>
      </c>
      <c r="D91" s="207" t="s">
        <v>5658</v>
      </c>
      <c r="E91" s="207" t="s">
        <v>5727</v>
      </c>
      <c r="F91" s="217" t="s">
        <v>5656</v>
      </c>
      <c r="G91" s="207" t="s">
        <v>237</v>
      </c>
      <c r="H91" s="208" t="s">
        <v>179</v>
      </c>
      <c r="I91" s="210" t="s">
        <v>236</v>
      </c>
      <c r="J91" s="218" t="s">
        <v>5728</v>
      </c>
      <c r="K91" s="211">
        <v>41407</v>
      </c>
      <c r="L91" s="211">
        <v>41829</v>
      </c>
      <c r="M91" s="211">
        <v>43415</v>
      </c>
      <c r="N91" s="219">
        <v>0</v>
      </c>
      <c r="O91" s="219">
        <v>0</v>
      </c>
      <c r="P91" s="219">
        <v>0</v>
      </c>
      <c r="Q91" s="220">
        <v>0</v>
      </c>
      <c r="R91" s="221">
        <v>1</v>
      </c>
      <c r="S91" s="215" t="s">
        <v>5723</v>
      </c>
    </row>
    <row r="92" spans="1:19" ht="150" x14ac:dyDescent="0.25">
      <c r="A92" s="110">
        <v>82</v>
      </c>
      <c r="B92" s="111" t="s">
        <v>4818</v>
      </c>
      <c r="C92" s="222" t="s">
        <v>54</v>
      </c>
      <c r="D92" s="207" t="s">
        <v>5658</v>
      </c>
      <c r="E92" s="223" t="s">
        <v>5727</v>
      </c>
      <c r="F92" s="217" t="s">
        <v>5656</v>
      </c>
      <c r="G92" s="207" t="s">
        <v>237</v>
      </c>
      <c r="H92" s="208" t="s">
        <v>179</v>
      </c>
      <c r="I92" s="210" t="s">
        <v>236</v>
      </c>
      <c r="J92" s="218" t="s">
        <v>5729</v>
      </c>
      <c r="K92" s="211">
        <v>42067</v>
      </c>
      <c r="L92" s="211">
        <v>42192</v>
      </c>
      <c r="M92" s="211">
        <v>43415</v>
      </c>
      <c r="N92" s="219">
        <v>0</v>
      </c>
      <c r="O92" s="219">
        <v>0</v>
      </c>
      <c r="P92" s="219">
        <v>0</v>
      </c>
      <c r="Q92" s="220">
        <v>0</v>
      </c>
      <c r="R92" s="221">
        <v>1</v>
      </c>
      <c r="S92" s="215" t="s">
        <v>5723</v>
      </c>
    </row>
    <row r="93" spans="1:19" ht="150" x14ac:dyDescent="0.25">
      <c r="A93" s="110">
        <v>83</v>
      </c>
      <c r="B93" s="111" t="s">
        <v>4819</v>
      </c>
      <c r="C93" s="224" t="s">
        <v>54</v>
      </c>
      <c r="D93" s="225" t="s">
        <v>5658</v>
      </c>
      <c r="E93" s="226" t="s">
        <v>5727</v>
      </c>
      <c r="F93" s="227" t="s">
        <v>5656</v>
      </c>
      <c r="G93" s="225" t="s">
        <v>237</v>
      </c>
      <c r="H93" s="228" t="s">
        <v>179</v>
      </c>
      <c r="I93" s="229" t="s">
        <v>254</v>
      </c>
      <c r="J93" s="230" t="s">
        <v>5730</v>
      </c>
      <c r="K93" s="231">
        <v>41774</v>
      </c>
      <c r="L93" s="231">
        <v>41836</v>
      </c>
      <c r="M93" s="231">
        <v>43415</v>
      </c>
      <c r="N93" s="232">
        <v>0</v>
      </c>
      <c r="O93" s="232">
        <v>0</v>
      </c>
      <c r="P93" s="232">
        <v>0</v>
      </c>
      <c r="Q93" s="233">
        <v>0</v>
      </c>
      <c r="R93" s="234">
        <v>0.8</v>
      </c>
      <c r="S93" s="235" t="s">
        <v>5723</v>
      </c>
    </row>
    <row r="94" spans="1:19" ht="105" x14ac:dyDescent="0.25">
      <c r="A94" s="110">
        <v>84</v>
      </c>
      <c r="B94" s="111" t="s">
        <v>4822</v>
      </c>
      <c r="C94" s="236" t="s">
        <v>54</v>
      </c>
      <c r="D94" s="237" t="s">
        <v>5658</v>
      </c>
      <c r="E94" s="237" t="s">
        <v>5731</v>
      </c>
      <c r="F94" s="227" t="s">
        <v>5656</v>
      </c>
      <c r="G94" s="237" t="s">
        <v>375</v>
      </c>
      <c r="H94" s="228" t="s">
        <v>179</v>
      </c>
      <c r="I94" s="229" t="s">
        <v>198</v>
      </c>
      <c r="J94" s="230" t="s">
        <v>5732</v>
      </c>
      <c r="K94" s="231">
        <v>42974</v>
      </c>
      <c r="L94" s="231">
        <v>43014</v>
      </c>
      <c r="M94" s="238">
        <v>43159</v>
      </c>
      <c r="N94" s="239">
        <v>4552127</v>
      </c>
      <c r="O94" s="232">
        <v>0</v>
      </c>
      <c r="P94" s="232">
        <v>0</v>
      </c>
      <c r="Q94" s="233">
        <v>0</v>
      </c>
      <c r="R94" s="240">
        <v>0.9</v>
      </c>
      <c r="S94" s="235" t="s">
        <v>5723</v>
      </c>
    </row>
    <row r="95" spans="1:19" ht="409.5" x14ac:dyDescent="0.25">
      <c r="A95" s="110">
        <v>85</v>
      </c>
      <c r="B95" s="111" t="s">
        <v>4825</v>
      </c>
      <c r="C95" s="241" t="s">
        <v>54</v>
      </c>
      <c r="D95" s="225" t="s">
        <v>5654</v>
      </c>
      <c r="E95" s="242" t="s">
        <v>5655</v>
      </c>
      <c r="F95" s="227" t="s">
        <v>5656</v>
      </c>
      <c r="G95" s="243" t="s">
        <v>643</v>
      </c>
      <c r="H95" s="241" t="s">
        <v>185</v>
      </c>
      <c r="I95" s="242" t="s">
        <v>180</v>
      </c>
      <c r="J95" s="244">
        <v>643</v>
      </c>
      <c r="K95" s="245">
        <v>41628</v>
      </c>
      <c r="L95" s="246">
        <v>42214</v>
      </c>
      <c r="M95" s="247">
        <v>43830</v>
      </c>
      <c r="N95" s="248">
        <v>647050</v>
      </c>
      <c r="O95" s="248">
        <v>647050</v>
      </c>
      <c r="P95" s="249">
        <v>0</v>
      </c>
      <c r="Q95" s="250">
        <v>3617628997</v>
      </c>
      <c r="R95" s="240">
        <v>0.8</v>
      </c>
      <c r="S95" s="242" t="s">
        <v>5657</v>
      </c>
    </row>
    <row r="96" spans="1:19" ht="105" x14ac:dyDescent="0.25">
      <c r="A96" s="110">
        <v>86</v>
      </c>
      <c r="B96" s="111" t="s">
        <v>4828</v>
      </c>
      <c r="C96" s="241" t="s">
        <v>54</v>
      </c>
      <c r="D96" s="225" t="s">
        <v>5658</v>
      </c>
      <c r="E96" s="242" t="s">
        <v>5655</v>
      </c>
      <c r="F96" s="227" t="s">
        <v>5656</v>
      </c>
      <c r="G96" s="243" t="s">
        <v>643</v>
      </c>
      <c r="H96" s="241" t="s">
        <v>179</v>
      </c>
      <c r="I96" s="242" t="s">
        <v>180</v>
      </c>
      <c r="J96" s="244">
        <v>844</v>
      </c>
      <c r="K96" s="245">
        <v>42247</v>
      </c>
      <c r="L96" s="246">
        <v>42298</v>
      </c>
      <c r="M96" s="251">
        <v>42663</v>
      </c>
      <c r="N96" s="249">
        <v>292700</v>
      </c>
      <c r="O96" s="249">
        <v>644000</v>
      </c>
      <c r="P96" s="249">
        <v>0</v>
      </c>
      <c r="Q96" s="252">
        <v>936700</v>
      </c>
      <c r="R96" s="240">
        <v>1</v>
      </c>
      <c r="S96" s="242" t="s">
        <v>5659</v>
      </c>
    </row>
    <row r="97" spans="1:19" ht="105" x14ac:dyDescent="0.25">
      <c r="A97" s="110">
        <v>87</v>
      </c>
      <c r="B97" s="111" t="s">
        <v>4830</v>
      </c>
      <c r="C97" s="241" t="s">
        <v>54</v>
      </c>
      <c r="D97" s="225" t="s">
        <v>5658</v>
      </c>
      <c r="E97" s="242" t="s">
        <v>5655</v>
      </c>
      <c r="F97" s="227" t="s">
        <v>5656</v>
      </c>
      <c r="G97" s="243" t="s">
        <v>643</v>
      </c>
      <c r="H97" s="241" t="s">
        <v>179</v>
      </c>
      <c r="I97" s="242" t="s">
        <v>180</v>
      </c>
      <c r="J97" s="244">
        <v>958</v>
      </c>
      <c r="K97" s="245">
        <v>42236</v>
      </c>
      <c r="L97" s="246">
        <v>42335</v>
      </c>
      <c r="M97" s="251">
        <v>43066</v>
      </c>
      <c r="N97" s="249">
        <v>67150</v>
      </c>
      <c r="O97" s="253">
        <v>1200000</v>
      </c>
      <c r="P97" s="249">
        <v>0</v>
      </c>
      <c r="Q97" s="249">
        <v>67150</v>
      </c>
      <c r="R97" s="240">
        <v>1</v>
      </c>
      <c r="S97" s="242" t="s">
        <v>5660</v>
      </c>
    </row>
    <row r="98" spans="1:19" ht="135" x14ac:dyDescent="0.25">
      <c r="A98" s="110">
        <v>88</v>
      </c>
      <c r="B98" s="111" t="s">
        <v>4833</v>
      </c>
      <c r="C98" s="241" t="s">
        <v>54</v>
      </c>
      <c r="D98" s="237" t="s">
        <v>5658</v>
      </c>
      <c r="E98" s="254" t="s">
        <v>5661</v>
      </c>
      <c r="F98" s="227" t="s">
        <v>5656</v>
      </c>
      <c r="G98" s="255" t="s">
        <v>643</v>
      </c>
      <c r="H98" s="256" t="s">
        <v>179</v>
      </c>
      <c r="I98" s="242" t="s">
        <v>180</v>
      </c>
      <c r="J98" s="257">
        <v>1124</v>
      </c>
      <c r="K98" s="258">
        <v>42347</v>
      </c>
      <c r="L98" s="246">
        <v>42366</v>
      </c>
      <c r="M98" s="251">
        <v>42610</v>
      </c>
      <c r="N98" s="253">
        <v>36200</v>
      </c>
      <c r="O98" s="253">
        <v>0</v>
      </c>
      <c r="P98" s="253">
        <v>0</v>
      </c>
      <c r="Q98" s="253">
        <v>36200</v>
      </c>
      <c r="R98" s="240">
        <v>0.9</v>
      </c>
      <c r="S98" s="259" t="s">
        <v>5733</v>
      </c>
    </row>
    <row r="99" spans="1:19" ht="210" x14ac:dyDescent="0.25">
      <c r="A99" s="110">
        <v>89</v>
      </c>
      <c r="B99" s="111" t="s">
        <v>4834</v>
      </c>
      <c r="C99" s="260" t="s">
        <v>54</v>
      </c>
      <c r="D99" s="261" t="s">
        <v>24</v>
      </c>
      <c r="E99" s="261" t="s">
        <v>5445</v>
      </c>
      <c r="F99" s="262" t="s">
        <v>5446</v>
      </c>
      <c r="G99" s="263" t="s">
        <v>348</v>
      </c>
      <c r="H99" s="263" t="s">
        <v>179</v>
      </c>
      <c r="I99" s="264" t="s">
        <v>196</v>
      </c>
      <c r="J99" s="265">
        <v>8065</v>
      </c>
      <c r="K99" s="266">
        <v>42143</v>
      </c>
      <c r="L99" s="267">
        <v>42143</v>
      </c>
      <c r="M99" s="267">
        <v>42143</v>
      </c>
      <c r="N99" s="268">
        <v>1758806</v>
      </c>
      <c r="O99" s="268">
        <v>0</v>
      </c>
      <c r="P99" s="268">
        <v>0</v>
      </c>
      <c r="Q99" s="268">
        <v>0</v>
      </c>
      <c r="R99" s="269">
        <v>50</v>
      </c>
      <c r="S99" s="270" t="s">
        <v>5447</v>
      </c>
    </row>
    <row r="100" spans="1:19" ht="45" x14ac:dyDescent="0.25">
      <c r="A100" s="110">
        <v>90</v>
      </c>
      <c r="B100" s="111" t="s">
        <v>4836</v>
      </c>
      <c r="C100" s="260" t="s">
        <v>54</v>
      </c>
      <c r="D100" s="261" t="s">
        <v>24</v>
      </c>
      <c r="E100" s="261" t="s">
        <v>5448</v>
      </c>
      <c r="F100" s="262" t="s">
        <v>5446</v>
      </c>
      <c r="G100" s="263" t="s">
        <v>573</v>
      </c>
      <c r="H100" s="263" t="s">
        <v>179</v>
      </c>
      <c r="I100" s="264" t="s">
        <v>196</v>
      </c>
      <c r="J100" s="265">
        <v>8065</v>
      </c>
      <c r="K100" s="266">
        <v>42143</v>
      </c>
      <c r="L100" s="266">
        <v>42143</v>
      </c>
      <c r="M100" s="266">
        <v>42143</v>
      </c>
      <c r="N100" s="268">
        <v>1758806</v>
      </c>
      <c r="O100" s="268">
        <v>0</v>
      </c>
      <c r="P100" s="268">
        <v>0</v>
      </c>
      <c r="Q100" s="268">
        <v>0</v>
      </c>
      <c r="R100" s="269">
        <v>50</v>
      </c>
      <c r="S100" s="270" t="s">
        <v>5449</v>
      </c>
    </row>
    <row r="101" spans="1:19" ht="210" x14ac:dyDescent="0.25">
      <c r="A101" s="110">
        <v>91</v>
      </c>
      <c r="B101" s="111" t="s">
        <v>4839</v>
      </c>
      <c r="C101" s="260" t="s">
        <v>54</v>
      </c>
      <c r="D101" s="261"/>
      <c r="E101" s="261" t="s">
        <v>5450</v>
      </c>
      <c r="F101" s="262" t="s">
        <v>5446</v>
      </c>
      <c r="G101" s="263" t="s">
        <v>681</v>
      </c>
      <c r="H101" s="263" t="s">
        <v>179</v>
      </c>
      <c r="I101" s="264" t="s">
        <v>196</v>
      </c>
      <c r="J101" s="265">
        <v>8036</v>
      </c>
      <c r="K101" s="266">
        <v>42136</v>
      </c>
      <c r="L101" s="267">
        <v>42136</v>
      </c>
      <c r="M101" s="267">
        <v>42136</v>
      </c>
      <c r="N101" s="271">
        <v>1895732</v>
      </c>
      <c r="O101" s="268">
        <v>0</v>
      </c>
      <c r="P101" s="268">
        <v>0</v>
      </c>
      <c r="Q101" s="268">
        <v>0</v>
      </c>
      <c r="R101" s="269">
        <v>50</v>
      </c>
      <c r="S101" s="270" t="s">
        <v>5447</v>
      </c>
    </row>
    <row r="102" spans="1:19" ht="120" x14ac:dyDescent="0.25">
      <c r="A102" s="110">
        <v>92</v>
      </c>
      <c r="B102" s="111" t="s">
        <v>4840</v>
      </c>
      <c r="C102" s="260" t="s">
        <v>54</v>
      </c>
      <c r="D102" s="261" t="s">
        <v>24</v>
      </c>
      <c r="E102" s="261" t="s">
        <v>5451</v>
      </c>
      <c r="F102" s="262" t="s">
        <v>5446</v>
      </c>
      <c r="G102" s="263" t="s">
        <v>790</v>
      </c>
      <c r="H102" s="263" t="s">
        <v>179</v>
      </c>
      <c r="I102" s="264" t="s">
        <v>196</v>
      </c>
      <c r="J102" s="265">
        <v>153</v>
      </c>
      <c r="K102" s="266">
        <v>42226</v>
      </c>
      <c r="L102" s="266">
        <v>42506</v>
      </c>
      <c r="M102" s="266">
        <v>44332</v>
      </c>
      <c r="N102" s="268">
        <v>1895732</v>
      </c>
      <c r="O102" s="268">
        <v>0</v>
      </c>
      <c r="P102" s="268">
        <v>0</v>
      </c>
      <c r="Q102" s="268">
        <v>0</v>
      </c>
      <c r="R102" s="269">
        <v>100</v>
      </c>
      <c r="S102" s="270" t="s">
        <v>5452</v>
      </c>
    </row>
    <row r="103" spans="1:19" ht="210" x14ac:dyDescent="0.25">
      <c r="A103" s="110">
        <v>93</v>
      </c>
      <c r="B103" s="111" t="s">
        <v>4842</v>
      </c>
      <c r="C103" s="260" t="s">
        <v>54</v>
      </c>
      <c r="D103" s="261" t="s">
        <v>24</v>
      </c>
      <c r="E103" s="261" t="s">
        <v>5453</v>
      </c>
      <c r="F103" s="262" t="s">
        <v>5446</v>
      </c>
      <c r="G103" s="263" t="s">
        <v>835</v>
      </c>
      <c r="H103" s="263" t="s">
        <v>179</v>
      </c>
      <c r="I103" s="264" t="s">
        <v>196</v>
      </c>
      <c r="J103" s="265">
        <v>8046</v>
      </c>
      <c r="K103" s="266">
        <v>42137</v>
      </c>
      <c r="L103" s="267">
        <v>42137</v>
      </c>
      <c r="M103" s="267">
        <v>42137</v>
      </c>
      <c r="N103" s="271">
        <v>1895732</v>
      </c>
      <c r="O103" s="268">
        <v>0</v>
      </c>
      <c r="P103" s="268">
        <v>0</v>
      </c>
      <c r="Q103" s="268">
        <v>0</v>
      </c>
      <c r="R103" s="269">
        <v>50</v>
      </c>
      <c r="S103" s="270" t="s">
        <v>5447</v>
      </c>
    </row>
    <row r="104" spans="1:19" ht="210" x14ac:dyDescent="0.25">
      <c r="A104" s="110">
        <v>94</v>
      </c>
      <c r="B104" s="111" t="s">
        <v>4844</v>
      </c>
      <c r="C104" s="260" t="s">
        <v>54</v>
      </c>
      <c r="D104" s="261" t="s">
        <v>24</v>
      </c>
      <c r="E104" s="261" t="s">
        <v>5454</v>
      </c>
      <c r="F104" s="262" t="s">
        <v>5446</v>
      </c>
      <c r="G104" s="263" t="s">
        <v>840</v>
      </c>
      <c r="H104" s="263" t="s">
        <v>179</v>
      </c>
      <c r="I104" s="264" t="s">
        <v>196</v>
      </c>
      <c r="J104" s="265">
        <v>8065</v>
      </c>
      <c r="K104" s="266">
        <v>42143</v>
      </c>
      <c r="L104" s="267">
        <v>42143</v>
      </c>
      <c r="M104" s="267">
        <v>42143</v>
      </c>
      <c r="N104" s="268">
        <v>1758806</v>
      </c>
      <c r="O104" s="268">
        <v>0</v>
      </c>
      <c r="P104" s="268">
        <v>0</v>
      </c>
      <c r="Q104" s="268">
        <v>0</v>
      </c>
      <c r="R104" s="269">
        <v>50</v>
      </c>
      <c r="S104" s="270" t="s">
        <v>5447</v>
      </c>
    </row>
    <row r="105" spans="1:19" ht="210" x14ac:dyDescent="0.25">
      <c r="A105" s="110">
        <v>95</v>
      </c>
      <c r="B105" s="111" t="s">
        <v>4847</v>
      </c>
      <c r="C105" s="260" t="s">
        <v>54</v>
      </c>
      <c r="D105" s="261" t="s">
        <v>24</v>
      </c>
      <c r="E105" s="261" t="s">
        <v>5455</v>
      </c>
      <c r="F105" s="262" t="s">
        <v>5446</v>
      </c>
      <c r="G105" s="263" t="s">
        <v>945</v>
      </c>
      <c r="H105" s="263" t="s">
        <v>179</v>
      </c>
      <c r="I105" s="264" t="s">
        <v>196</v>
      </c>
      <c r="J105" s="265">
        <v>8065</v>
      </c>
      <c r="K105" s="266">
        <v>42143</v>
      </c>
      <c r="L105" s="267">
        <v>42143</v>
      </c>
      <c r="M105" s="267">
        <v>42143</v>
      </c>
      <c r="N105" s="268">
        <v>1758806</v>
      </c>
      <c r="O105" s="268">
        <v>0</v>
      </c>
      <c r="P105" s="268">
        <v>0</v>
      </c>
      <c r="Q105" s="268">
        <v>0</v>
      </c>
      <c r="R105" s="269">
        <v>50</v>
      </c>
      <c r="S105" s="270" t="s">
        <v>5447</v>
      </c>
    </row>
    <row r="106" spans="1:19" ht="210" x14ac:dyDescent="0.25">
      <c r="A106" s="110">
        <v>96</v>
      </c>
      <c r="B106" s="111" t="s">
        <v>4849</v>
      </c>
      <c r="C106" s="260" t="s">
        <v>54</v>
      </c>
      <c r="D106" s="261" t="s">
        <v>24</v>
      </c>
      <c r="E106" s="261" t="s">
        <v>5456</v>
      </c>
      <c r="F106" s="262" t="s">
        <v>5446</v>
      </c>
      <c r="G106" s="263" t="s">
        <v>1092</v>
      </c>
      <c r="H106" s="263" t="s">
        <v>179</v>
      </c>
      <c r="I106" s="264" t="s">
        <v>196</v>
      </c>
      <c r="J106" s="265">
        <v>9158</v>
      </c>
      <c r="K106" s="266">
        <v>42167</v>
      </c>
      <c r="L106" s="267">
        <v>42167</v>
      </c>
      <c r="M106" s="267">
        <v>42167</v>
      </c>
      <c r="N106" s="271">
        <v>1895732</v>
      </c>
      <c r="O106" s="268">
        <v>0</v>
      </c>
      <c r="P106" s="268">
        <v>0</v>
      </c>
      <c r="Q106" s="268">
        <v>0</v>
      </c>
      <c r="R106" s="269">
        <v>50</v>
      </c>
      <c r="S106" s="270" t="s">
        <v>5447</v>
      </c>
    </row>
    <row r="107" spans="1:19" ht="210" x14ac:dyDescent="0.25">
      <c r="A107" s="110">
        <v>97</v>
      </c>
      <c r="B107" s="111" t="s">
        <v>5395</v>
      </c>
      <c r="C107" s="260" t="s">
        <v>54</v>
      </c>
      <c r="D107" s="261" t="s">
        <v>24</v>
      </c>
      <c r="E107" s="261" t="s">
        <v>5457</v>
      </c>
      <c r="F107" s="262" t="s">
        <v>5446</v>
      </c>
      <c r="G107" s="263" t="s">
        <v>1097</v>
      </c>
      <c r="H107" s="263" t="s">
        <v>179</v>
      </c>
      <c r="I107" s="264" t="s">
        <v>196</v>
      </c>
      <c r="J107" s="265">
        <v>8065</v>
      </c>
      <c r="K107" s="266">
        <v>42143</v>
      </c>
      <c r="L107" s="267">
        <v>42143</v>
      </c>
      <c r="M107" s="267">
        <v>42143</v>
      </c>
      <c r="N107" s="271">
        <v>1895732</v>
      </c>
      <c r="O107" s="268">
        <v>0</v>
      </c>
      <c r="P107" s="268">
        <v>0</v>
      </c>
      <c r="Q107" s="268">
        <v>0</v>
      </c>
      <c r="R107" s="269">
        <v>50</v>
      </c>
      <c r="S107" s="270" t="s">
        <v>5447</v>
      </c>
    </row>
    <row r="108" spans="1:19" ht="120" x14ac:dyDescent="0.25">
      <c r="A108" s="110">
        <v>98</v>
      </c>
      <c r="B108" s="111" t="s">
        <v>5398</v>
      </c>
      <c r="C108" s="260" t="s">
        <v>55</v>
      </c>
      <c r="D108" s="261" t="s">
        <v>5458</v>
      </c>
      <c r="E108" s="261" t="s">
        <v>5459</v>
      </c>
      <c r="F108" s="261" t="s">
        <v>5446</v>
      </c>
      <c r="G108" s="263" t="s">
        <v>322</v>
      </c>
      <c r="H108" s="263" t="s">
        <v>179</v>
      </c>
      <c r="I108" s="264" t="s">
        <v>220</v>
      </c>
      <c r="J108" s="272" t="s">
        <v>5460</v>
      </c>
      <c r="K108" s="266">
        <v>42817</v>
      </c>
      <c r="L108" s="266">
        <v>43098</v>
      </c>
      <c r="M108" s="266">
        <v>44924</v>
      </c>
      <c r="N108" s="273">
        <v>0</v>
      </c>
      <c r="O108" s="268">
        <v>0</v>
      </c>
      <c r="P108" s="268">
        <v>0</v>
      </c>
      <c r="Q108" s="268">
        <v>0</v>
      </c>
      <c r="R108" s="274">
        <v>100</v>
      </c>
      <c r="S108" s="260" t="s">
        <v>5458</v>
      </c>
    </row>
    <row r="109" spans="1:19" ht="330" x14ac:dyDescent="0.25">
      <c r="A109" s="110">
        <v>99</v>
      </c>
      <c r="B109" s="111" t="s">
        <v>5226</v>
      </c>
      <c r="C109" s="260" t="s">
        <v>55</v>
      </c>
      <c r="D109" s="261" t="s">
        <v>5461</v>
      </c>
      <c r="E109" s="261" t="s">
        <v>5462</v>
      </c>
      <c r="F109" s="261" t="s">
        <v>5446</v>
      </c>
      <c r="G109" s="263" t="s">
        <v>704</v>
      </c>
      <c r="H109" s="263" t="s">
        <v>179</v>
      </c>
      <c r="I109" s="264" t="s">
        <v>220</v>
      </c>
      <c r="J109" s="265" t="s">
        <v>5463</v>
      </c>
      <c r="K109" s="266">
        <v>42810</v>
      </c>
      <c r="L109" s="267">
        <v>42810</v>
      </c>
      <c r="M109" s="267">
        <v>42810</v>
      </c>
      <c r="N109" s="273">
        <v>0</v>
      </c>
      <c r="O109" s="268">
        <v>0</v>
      </c>
      <c r="P109" s="268">
        <v>0</v>
      </c>
      <c r="Q109" s="268">
        <v>0</v>
      </c>
      <c r="R109" s="274">
        <v>75</v>
      </c>
      <c r="S109" s="260" t="s">
        <v>5464</v>
      </c>
    </row>
    <row r="110" spans="1:19" ht="330" x14ac:dyDescent="0.25">
      <c r="A110" s="110">
        <v>100</v>
      </c>
      <c r="B110" s="111" t="s">
        <v>5229</v>
      </c>
      <c r="C110" s="260" t="s">
        <v>55</v>
      </c>
      <c r="D110" s="261" t="s">
        <v>5465</v>
      </c>
      <c r="E110" s="261" t="s">
        <v>5466</v>
      </c>
      <c r="F110" s="261" t="s">
        <v>5446</v>
      </c>
      <c r="G110" s="263" t="s">
        <v>1042</v>
      </c>
      <c r="H110" s="263" t="s">
        <v>179</v>
      </c>
      <c r="I110" s="264" t="s">
        <v>220</v>
      </c>
      <c r="J110" s="265" t="s">
        <v>5467</v>
      </c>
      <c r="K110" s="266">
        <v>42817</v>
      </c>
      <c r="L110" s="267">
        <v>42817</v>
      </c>
      <c r="M110" s="267">
        <v>42817</v>
      </c>
      <c r="N110" s="273">
        <v>1563586</v>
      </c>
      <c r="O110" s="268">
        <v>0</v>
      </c>
      <c r="P110" s="268">
        <v>0</v>
      </c>
      <c r="Q110" s="268">
        <v>0</v>
      </c>
      <c r="R110" s="274">
        <v>75</v>
      </c>
      <c r="S110" s="260" t="s">
        <v>5468</v>
      </c>
    </row>
    <row r="111" spans="1:19" ht="330" x14ac:dyDescent="0.25">
      <c r="A111" s="110">
        <v>101</v>
      </c>
      <c r="B111" s="111" t="s">
        <v>5232</v>
      </c>
      <c r="C111" s="260" t="s">
        <v>55</v>
      </c>
      <c r="D111" s="261" t="s">
        <v>5465</v>
      </c>
      <c r="E111" s="261" t="s">
        <v>5469</v>
      </c>
      <c r="F111" s="261" t="s">
        <v>5446</v>
      </c>
      <c r="G111" s="263" t="s">
        <v>1143</v>
      </c>
      <c r="H111" s="263" t="s">
        <v>179</v>
      </c>
      <c r="I111" s="264" t="s">
        <v>220</v>
      </c>
      <c r="J111" s="265" t="s">
        <v>5470</v>
      </c>
      <c r="K111" s="266">
        <v>42821</v>
      </c>
      <c r="L111" s="267">
        <v>42821</v>
      </c>
      <c r="M111" s="267">
        <v>42821</v>
      </c>
      <c r="N111" s="273">
        <v>1526086</v>
      </c>
      <c r="O111" s="268">
        <v>0</v>
      </c>
      <c r="P111" s="268">
        <v>0</v>
      </c>
      <c r="Q111" s="268">
        <v>0</v>
      </c>
      <c r="R111" s="274">
        <v>75</v>
      </c>
      <c r="S111" s="260" t="s">
        <v>5471</v>
      </c>
    </row>
    <row r="112" spans="1:19" ht="330" x14ac:dyDescent="0.25">
      <c r="A112" s="110">
        <v>102</v>
      </c>
      <c r="B112" s="111" t="s">
        <v>5235</v>
      </c>
      <c r="C112" s="260" t="s">
        <v>55</v>
      </c>
      <c r="D112" s="261" t="s">
        <v>5472</v>
      </c>
      <c r="E112" s="261" t="s">
        <v>5473</v>
      </c>
      <c r="F112" s="261" t="s">
        <v>5446</v>
      </c>
      <c r="G112" s="263" t="s">
        <v>1289</v>
      </c>
      <c r="H112" s="263" t="s">
        <v>179</v>
      </c>
      <c r="I112" s="264" t="s">
        <v>220</v>
      </c>
      <c r="J112" s="265" t="s">
        <v>5474</v>
      </c>
      <c r="K112" s="266">
        <v>42810</v>
      </c>
      <c r="L112" s="267">
        <v>42810</v>
      </c>
      <c r="M112" s="267">
        <v>42810</v>
      </c>
      <c r="N112" s="273">
        <v>1838661</v>
      </c>
      <c r="O112" s="268">
        <v>0</v>
      </c>
      <c r="P112" s="268">
        <v>0</v>
      </c>
      <c r="Q112" s="268">
        <v>0</v>
      </c>
      <c r="R112" s="274">
        <v>75</v>
      </c>
      <c r="S112" s="260" t="s">
        <v>5475</v>
      </c>
    </row>
    <row r="113" spans="1:19" ht="150" x14ac:dyDescent="0.25">
      <c r="A113" s="110">
        <v>103</v>
      </c>
      <c r="B113" s="111" t="s">
        <v>5238</v>
      </c>
      <c r="C113" s="260" t="s">
        <v>54</v>
      </c>
      <c r="D113" s="262"/>
      <c r="E113" s="262" t="s">
        <v>5476</v>
      </c>
      <c r="F113" s="262" t="s">
        <v>5446</v>
      </c>
      <c r="G113" s="275" t="s">
        <v>330</v>
      </c>
      <c r="H113" s="263" t="s">
        <v>179</v>
      </c>
      <c r="I113" s="263" t="s">
        <v>216</v>
      </c>
      <c r="J113" s="265" t="s">
        <v>5477</v>
      </c>
      <c r="K113" s="276">
        <v>42450</v>
      </c>
      <c r="L113" s="277">
        <v>42450</v>
      </c>
      <c r="M113" s="276">
        <v>42481</v>
      </c>
      <c r="N113" s="268">
        <v>0</v>
      </c>
      <c r="O113" s="268">
        <v>0</v>
      </c>
      <c r="P113" s="268">
        <v>0</v>
      </c>
      <c r="Q113" s="268">
        <v>0</v>
      </c>
      <c r="R113" s="278">
        <v>100</v>
      </c>
      <c r="S113" s="270" t="s">
        <v>5478</v>
      </c>
    </row>
    <row r="114" spans="1:19" ht="150" x14ac:dyDescent="0.25">
      <c r="A114" s="110">
        <v>104</v>
      </c>
      <c r="B114" s="111" t="s">
        <v>5241</v>
      </c>
      <c r="C114" s="260" t="s">
        <v>54</v>
      </c>
      <c r="D114" s="261"/>
      <c r="E114" s="261" t="s">
        <v>5479</v>
      </c>
      <c r="F114" s="262" t="s">
        <v>5446</v>
      </c>
      <c r="G114" s="275" t="s">
        <v>629</v>
      </c>
      <c r="H114" s="263" t="s">
        <v>179</v>
      </c>
      <c r="I114" s="264" t="s">
        <v>216</v>
      </c>
      <c r="J114" s="265" t="s">
        <v>5480</v>
      </c>
      <c r="K114" s="276">
        <v>42467</v>
      </c>
      <c r="L114" s="276">
        <v>42471</v>
      </c>
      <c r="M114" s="276">
        <v>42532</v>
      </c>
      <c r="N114" s="268">
        <v>0</v>
      </c>
      <c r="O114" s="268">
        <v>0</v>
      </c>
      <c r="P114" s="268">
        <v>0</v>
      </c>
      <c r="Q114" s="268">
        <v>0</v>
      </c>
      <c r="R114" s="278">
        <v>100</v>
      </c>
      <c r="S114" s="270" t="s">
        <v>5481</v>
      </c>
    </row>
    <row r="115" spans="1:19" ht="150" x14ac:dyDescent="0.25">
      <c r="A115" s="110">
        <v>105</v>
      </c>
      <c r="B115" s="111" t="s">
        <v>5244</v>
      </c>
      <c r="C115" s="260" t="s">
        <v>54</v>
      </c>
      <c r="D115" s="261"/>
      <c r="E115" s="261" t="s">
        <v>5482</v>
      </c>
      <c r="F115" s="262" t="s">
        <v>5446</v>
      </c>
      <c r="G115" s="275" t="s">
        <v>629</v>
      </c>
      <c r="H115" s="263" t="s">
        <v>179</v>
      </c>
      <c r="I115" s="264" t="s">
        <v>216</v>
      </c>
      <c r="J115" s="265" t="s">
        <v>5480</v>
      </c>
      <c r="K115" s="276">
        <v>42467</v>
      </c>
      <c r="L115" s="276">
        <v>42471</v>
      </c>
      <c r="M115" s="276">
        <v>42532</v>
      </c>
      <c r="N115" s="268">
        <v>0</v>
      </c>
      <c r="O115" s="268">
        <v>0</v>
      </c>
      <c r="P115" s="268">
        <v>0</v>
      </c>
      <c r="Q115" s="268">
        <v>0</v>
      </c>
      <c r="R115" s="278">
        <v>100</v>
      </c>
      <c r="S115" s="270" t="s">
        <v>5483</v>
      </c>
    </row>
    <row r="116" spans="1:19" ht="150" x14ac:dyDescent="0.25">
      <c r="A116" s="110">
        <v>106</v>
      </c>
      <c r="B116" s="111" t="s">
        <v>5247</v>
      </c>
      <c r="C116" s="260" t="s">
        <v>55</v>
      </c>
      <c r="D116" s="261" t="s">
        <v>5484</v>
      </c>
      <c r="E116" s="261" t="s">
        <v>5485</v>
      </c>
      <c r="F116" s="262" t="s">
        <v>5446</v>
      </c>
      <c r="G116" s="263" t="s">
        <v>675</v>
      </c>
      <c r="H116" s="263" t="s">
        <v>179</v>
      </c>
      <c r="I116" s="264" t="s">
        <v>206</v>
      </c>
      <c r="J116" s="265" t="s">
        <v>5486</v>
      </c>
      <c r="K116" s="266">
        <v>42857</v>
      </c>
      <c r="L116" s="266">
        <v>42874</v>
      </c>
      <c r="M116" s="276">
        <v>42874</v>
      </c>
      <c r="N116" s="268">
        <v>0</v>
      </c>
      <c r="O116" s="268">
        <v>0</v>
      </c>
      <c r="P116" s="268">
        <v>0</v>
      </c>
      <c r="Q116" s="268">
        <v>0</v>
      </c>
      <c r="R116" s="274">
        <v>100</v>
      </c>
      <c r="S116" s="270" t="s">
        <v>5449</v>
      </c>
    </row>
    <row r="117" spans="1:19" ht="45" x14ac:dyDescent="0.25">
      <c r="A117" s="110">
        <v>107</v>
      </c>
      <c r="B117" s="111" t="s">
        <v>5250</v>
      </c>
      <c r="C117" s="260" t="s">
        <v>54</v>
      </c>
      <c r="D117" s="261"/>
      <c r="E117" s="261" t="s">
        <v>5487</v>
      </c>
      <c r="F117" s="262" t="s">
        <v>5446</v>
      </c>
      <c r="G117" s="263" t="s">
        <v>793</v>
      </c>
      <c r="H117" s="263" t="s">
        <v>179</v>
      </c>
      <c r="I117" s="263" t="s">
        <v>183</v>
      </c>
      <c r="J117" s="265">
        <v>2910</v>
      </c>
      <c r="K117" s="266">
        <v>42893</v>
      </c>
      <c r="L117" s="266">
        <v>42893</v>
      </c>
      <c r="M117" s="266">
        <v>42893</v>
      </c>
      <c r="N117" s="268">
        <v>0</v>
      </c>
      <c r="O117" s="268">
        <v>0</v>
      </c>
      <c r="P117" s="268">
        <v>0</v>
      </c>
      <c r="Q117" s="268">
        <v>0</v>
      </c>
      <c r="R117" s="274">
        <v>75</v>
      </c>
      <c r="S117" s="270" t="s">
        <v>5449</v>
      </c>
    </row>
    <row r="118" spans="1:19" ht="45" x14ac:dyDescent="0.25">
      <c r="A118" s="110">
        <v>108</v>
      </c>
      <c r="B118" s="111" t="s">
        <v>5253</v>
      </c>
      <c r="C118" s="260" t="s">
        <v>54</v>
      </c>
      <c r="D118" s="261"/>
      <c r="E118" s="261" t="s">
        <v>5488</v>
      </c>
      <c r="F118" s="262" t="s">
        <v>5446</v>
      </c>
      <c r="G118" s="263" t="s">
        <v>793</v>
      </c>
      <c r="H118" s="263" t="s">
        <v>179</v>
      </c>
      <c r="I118" s="263" t="s">
        <v>183</v>
      </c>
      <c r="J118" s="265">
        <v>2910</v>
      </c>
      <c r="K118" s="266">
        <v>42893</v>
      </c>
      <c r="L118" s="266">
        <v>42893</v>
      </c>
      <c r="M118" s="266">
        <v>42893</v>
      </c>
      <c r="N118" s="268">
        <v>0</v>
      </c>
      <c r="O118" s="268">
        <v>0</v>
      </c>
      <c r="P118" s="268">
        <v>0</v>
      </c>
      <c r="Q118" s="268">
        <v>0</v>
      </c>
      <c r="R118" s="274">
        <v>75</v>
      </c>
      <c r="S118" s="270" t="s">
        <v>5449</v>
      </c>
    </row>
    <row r="119" spans="1:19" ht="45" x14ac:dyDescent="0.25">
      <c r="A119" s="110">
        <v>109</v>
      </c>
      <c r="B119" s="111" t="s">
        <v>5256</v>
      </c>
      <c r="C119" s="260" t="s">
        <v>54</v>
      </c>
      <c r="D119" s="261"/>
      <c r="E119" s="261" t="s">
        <v>5489</v>
      </c>
      <c r="F119" s="262" t="s">
        <v>5446</v>
      </c>
      <c r="G119" s="263" t="s">
        <v>793</v>
      </c>
      <c r="H119" s="263" t="s">
        <v>179</v>
      </c>
      <c r="I119" s="263" t="s">
        <v>183</v>
      </c>
      <c r="J119" s="265">
        <v>2910</v>
      </c>
      <c r="K119" s="266">
        <v>42893</v>
      </c>
      <c r="L119" s="266">
        <v>42893</v>
      </c>
      <c r="M119" s="266">
        <v>42893</v>
      </c>
      <c r="N119" s="268">
        <v>0</v>
      </c>
      <c r="O119" s="268">
        <v>0</v>
      </c>
      <c r="P119" s="268">
        <v>0</v>
      </c>
      <c r="Q119" s="268">
        <v>0</v>
      </c>
      <c r="R119" s="274">
        <v>75</v>
      </c>
      <c r="S119" s="270" t="s">
        <v>5449</v>
      </c>
    </row>
    <row r="120" spans="1:19" ht="60" x14ac:dyDescent="0.25">
      <c r="A120" s="110">
        <v>110</v>
      </c>
      <c r="B120" s="111" t="s">
        <v>5259</v>
      </c>
      <c r="C120" s="260" t="s">
        <v>54</v>
      </c>
      <c r="D120" s="261"/>
      <c r="E120" s="261" t="s">
        <v>5490</v>
      </c>
      <c r="F120" s="262" t="s">
        <v>5446</v>
      </c>
      <c r="G120" s="263" t="s">
        <v>497</v>
      </c>
      <c r="H120" s="263" t="s">
        <v>179</v>
      </c>
      <c r="I120" s="263" t="s">
        <v>246</v>
      </c>
      <c r="J120" s="265">
        <v>4447</v>
      </c>
      <c r="K120" s="266">
        <v>42892</v>
      </c>
      <c r="L120" s="266">
        <v>42914</v>
      </c>
      <c r="M120" s="266">
        <v>42914</v>
      </c>
      <c r="N120" s="268">
        <v>2956504</v>
      </c>
      <c r="O120" s="268">
        <v>0</v>
      </c>
      <c r="P120" s="268">
        <v>0</v>
      </c>
      <c r="Q120" s="268">
        <v>0</v>
      </c>
      <c r="R120" s="274">
        <v>75</v>
      </c>
      <c r="S120" s="270" t="s">
        <v>5449</v>
      </c>
    </row>
    <row r="121" spans="1:19" ht="45" x14ac:dyDescent="0.25">
      <c r="A121" s="110">
        <v>111</v>
      </c>
      <c r="B121" s="111" t="s">
        <v>5262</v>
      </c>
      <c r="C121" s="260" t="s">
        <v>54</v>
      </c>
      <c r="D121" s="261"/>
      <c r="E121" s="261" t="s">
        <v>5491</v>
      </c>
      <c r="F121" s="262" t="s">
        <v>5446</v>
      </c>
      <c r="G121" s="263" t="s">
        <v>546</v>
      </c>
      <c r="H121" s="263" t="s">
        <v>179</v>
      </c>
      <c r="I121" s="263" t="s">
        <v>216</v>
      </c>
      <c r="J121" s="265" t="s">
        <v>5492</v>
      </c>
      <c r="K121" s="266">
        <v>42485</v>
      </c>
      <c r="L121" s="266">
        <v>42485</v>
      </c>
      <c r="M121" s="266">
        <v>42485</v>
      </c>
      <c r="N121" s="268">
        <v>0</v>
      </c>
      <c r="O121" s="268">
        <v>0</v>
      </c>
      <c r="P121" s="268">
        <v>0</v>
      </c>
      <c r="Q121" s="268">
        <v>0</v>
      </c>
      <c r="R121" s="274">
        <v>75</v>
      </c>
      <c r="S121" s="270" t="s">
        <v>5449</v>
      </c>
    </row>
    <row r="122" spans="1:19" ht="45" x14ac:dyDescent="0.25">
      <c r="A122" s="110">
        <v>112</v>
      </c>
      <c r="B122" s="111" t="s">
        <v>5265</v>
      </c>
      <c r="C122" s="260" t="s">
        <v>54</v>
      </c>
      <c r="D122" s="261"/>
      <c r="E122" s="261" t="s">
        <v>5491</v>
      </c>
      <c r="F122" s="262" t="s">
        <v>5446</v>
      </c>
      <c r="G122" s="263" t="s">
        <v>546</v>
      </c>
      <c r="H122" s="263" t="s">
        <v>179</v>
      </c>
      <c r="I122" s="263" t="s">
        <v>216</v>
      </c>
      <c r="J122" s="265" t="s">
        <v>5493</v>
      </c>
      <c r="K122" s="266">
        <v>42488</v>
      </c>
      <c r="L122" s="266">
        <v>42485</v>
      </c>
      <c r="M122" s="266">
        <v>42485</v>
      </c>
      <c r="N122" s="268">
        <v>0</v>
      </c>
      <c r="O122" s="268">
        <v>0</v>
      </c>
      <c r="P122" s="268">
        <v>0</v>
      </c>
      <c r="Q122" s="268">
        <v>0</v>
      </c>
      <c r="R122" s="274">
        <v>75</v>
      </c>
      <c r="S122" s="270" t="s">
        <v>5449</v>
      </c>
    </row>
    <row r="123" spans="1:19" ht="45" x14ac:dyDescent="0.25">
      <c r="A123" s="110">
        <v>113</v>
      </c>
      <c r="B123" s="111" t="s">
        <v>5269</v>
      </c>
      <c r="C123" s="260" t="s">
        <v>54</v>
      </c>
      <c r="D123" s="261"/>
      <c r="E123" s="261" t="s">
        <v>5494</v>
      </c>
      <c r="F123" s="262" t="s">
        <v>5446</v>
      </c>
      <c r="G123" s="263" t="s">
        <v>931</v>
      </c>
      <c r="H123" s="263" t="s">
        <v>179</v>
      </c>
      <c r="I123" s="263" t="s">
        <v>246</v>
      </c>
      <c r="J123" s="265">
        <v>4444</v>
      </c>
      <c r="K123" s="266">
        <v>42892</v>
      </c>
      <c r="L123" s="266">
        <v>42914</v>
      </c>
      <c r="M123" s="266">
        <v>42914</v>
      </c>
      <c r="N123" s="268">
        <v>2900694</v>
      </c>
      <c r="O123" s="268">
        <v>0</v>
      </c>
      <c r="P123" s="268">
        <v>0</v>
      </c>
      <c r="Q123" s="268">
        <v>0</v>
      </c>
      <c r="R123" s="274">
        <v>75</v>
      </c>
      <c r="S123" s="270" t="s">
        <v>5449</v>
      </c>
    </row>
    <row r="124" spans="1:19" ht="45" x14ac:dyDescent="0.25">
      <c r="A124" s="110">
        <v>114</v>
      </c>
      <c r="B124" s="111" t="s">
        <v>5272</v>
      </c>
      <c r="C124" s="260" t="s">
        <v>54</v>
      </c>
      <c r="D124" s="261"/>
      <c r="E124" s="261" t="s">
        <v>5495</v>
      </c>
      <c r="F124" s="262" t="s">
        <v>5446</v>
      </c>
      <c r="G124" s="263" t="s">
        <v>1018</v>
      </c>
      <c r="H124" s="263" t="s">
        <v>179</v>
      </c>
      <c r="I124" s="263" t="s">
        <v>246</v>
      </c>
      <c r="J124" s="265">
        <v>4445</v>
      </c>
      <c r="K124" s="266">
        <v>42892</v>
      </c>
      <c r="L124" s="266">
        <v>42914</v>
      </c>
      <c r="M124" s="266">
        <v>42914</v>
      </c>
      <c r="N124" s="268">
        <v>2956504</v>
      </c>
      <c r="O124" s="268">
        <v>0</v>
      </c>
      <c r="P124" s="268">
        <v>0</v>
      </c>
      <c r="Q124" s="268">
        <v>0</v>
      </c>
      <c r="R124" s="274">
        <v>75</v>
      </c>
      <c r="S124" s="270" t="s">
        <v>5449</v>
      </c>
    </row>
    <row r="125" spans="1:19" ht="90" x14ac:dyDescent="0.25">
      <c r="A125" s="110">
        <v>115</v>
      </c>
      <c r="B125" s="111" t="s">
        <v>5275</v>
      </c>
      <c r="C125" s="260" t="s">
        <v>54</v>
      </c>
      <c r="D125" s="261"/>
      <c r="E125" s="261" t="s">
        <v>5496</v>
      </c>
      <c r="F125" s="262" t="s">
        <v>5446</v>
      </c>
      <c r="G125" s="263" t="s">
        <v>1149</v>
      </c>
      <c r="H125" s="263" t="s">
        <v>179</v>
      </c>
      <c r="I125" s="263" t="s">
        <v>246</v>
      </c>
      <c r="J125" s="265">
        <v>4443</v>
      </c>
      <c r="K125" s="266">
        <v>42892</v>
      </c>
      <c r="L125" s="266">
        <v>42914</v>
      </c>
      <c r="M125" s="266">
        <v>42914</v>
      </c>
      <c r="N125" s="268">
        <v>3007647</v>
      </c>
      <c r="O125" s="268">
        <v>0</v>
      </c>
      <c r="P125" s="268">
        <v>0</v>
      </c>
      <c r="Q125" s="268">
        <v>0</v>
      </c>
      <c r="R125" s="274">
        <v>75</v>
      </c>
      <c r="S125" s="270" t="s">
        <v>5497</v>
      </c>
    </row>
    <row r="126" spans="1:19" ht="180" x14ac:dyDescent="0.25">
      <c r="A126" s="110">
        <v>116</v>
      </c>
      <c r="B126" s="111" t="s">
        <v>5302</v>
      </c>
      <c r="C126" s="260" t="s">
        <v>54</v>
      </c>
      <c r="D126" s="261"/>
      <c r="E126" s="261" t="s">
        <v>5498</v>
      </c>
      <c r="F126" s="262" t="s">
        <v>5446</v>
      </c>
      <c r="G126" s="263" t="s">
        <v>1380</v>
      </c>
      <c r="H126" s="263" t="s">
        <v>179</v>
      </c>
      <c r="I126" s="263" t="s">
        <v>246</v>
      </c>
      <c r="J126" s="265">
        <v>4446</v>
      </c>
      <c r="K126" s="266">
        <v>42892</v>
      </c>
      <c r="L126" s="266">
        <v>42914</v>
      </c>
      <c r="M126" s="266">
        <v>42914</v>
      </c>
      <c r="N126" s="268">
        <v>2956504</v>
      </c>
      <c r="O126" s="268">
        <v>0</v>
      </c>
      <c r="P126" s="268">
        <v>0</v>
      </c>
      <c r="Q126" s="268">
        <v>0</v>
      </c>
      <c r="R126" s="274">
        <v>75</v>
      </c>
      <c r="S126" s="270" t="s">
        <v>5499</v>
      </c>
    </row>
    <row r="127" spans="1:19" ht="102" x14ac:dyDescent="0.25">
      <c r="A127" s="110">
        <v>117</v>
      </c>
      <c r="B127" s="111" t="s">
        <v>5305</v>
      </c>
      <c r="C127" s="260" t="s">
        <v>5500</v>
      </c>
      <c r="D127" s="261" t="s">
        <v>5501</v>
      </c>
      <c r="E127" s="261" t="s">
        <v>5502</v>
      </c>
      <c r="F127" s="262" t="s">
        <v>5446</v>
      </c>
      <c r="G127" s="263" t="s">
        <v>420</v>
      </c>
      <c r="H127" s="263" t="s">
        <v>179</v>
      </c>
      <c r="I127" s="263" t="s">
        <v>222</v>
      </c>
      <c r="J127" s="272" t="s">
        <v>5503</v>
      </c>
      <c r="K127" s="266">
        <v>42891</v>
      </c>
      <c r="L127" s="266">
        <v>42984</v>
      </c>
      <c r="M127" s="266">
        <v>44810</v>
      </c>
      <c r="N127" s="279">
        <v>201771</v>
      </c>
      <c r="O127" s="268">
        <v>0</v>
      </c>
      <c r="P127" s="268">
        <v>0</v>
      </c>
      <c r="Q127" s="268">
        <v>0</v>
      </c>
      <c r="R127" s="274">
        <v>100</v>
      </c>
      <c r="S127" s="270" t="s">
        <v>5449</v>
      </c>
    </row>
    <row r="128" spans="1:19" ht="300" x14ac:dyDescent="0.25">
      <c r="A128" s="110">
        <v>118</v>
      </c>
      <c r="B128" s="111" t="s">
        <v>5308</v>
      </c>
      <c r="C128" s="270" t="s">
        <v>55</v>
      </c>
      <c r="D128" s="280" t="s">
        <v>5504</v>
      </c>
      <c r="E128" s="261" t="s">
        <v>5505</v>
      </c>
      <c r="F128" s="262" t="s">
        <v>5446</v>
      </c>
      <c r="G128" s="263" t="s">
        <v>636</v>
      </c>
      <c r="H128" s="263" t="s">
        <v>179</v>
      </c>
      <c r="I128" s="264" t="s">
        <v>222</v>
      </c>
      <c r="J128" s="265" t="s">
        <v>5506</v>
      </c>
      <c r="K128" s="266">
        <v>43060</v>
      </c>
      <c r="L128" s="267">
        <v>43060</v>
      </c>
      <c r="M128" s="267">
        <v>43060</v>
      </c>
      <c r="N128" s="268">
        <v>0</v>
      </c>
      <c r="O128" s="268">
        <v>0</v>
      </c>
      <c r="P128" s="268">
        <v>0</v>
      </c>
      <c r="Q128" s="268">
        <v>0</v>
      </c>
      <c r="R128" s="274">
        <v>50</v>
      </c>
      <c r="S128" s="270" t="s">
        <v>5507</v>
      </c>
    </row>
    <row r="129" spans="1:19" ht="90" x14ac:dyDescent="0.25">
      <c r="A129" s="110">
        <v>119</v>
      </c>
      <c r="B129" s="111" t="s">
        <v>5310</v>
      </c>
      <c r="C129" s="270" t="s">
        <v>55</v>
      </c>
      <c r="D129" s="280" t="s">
        <v>5508</v>
      </c>
      <c r="E129" s="261" t="s">
        <v>5509</v>
      </c>
      <c r="F129" s="262" t="s">
        <v>5446</v>
      </c>
      <c r="G129" s="263" t="s">
        <v>1333</v>
      </c>
      <c r="H129" s="263" t="s">
        <v>179</v>
      </c>
      <c r="I129" s="264" t="s">
        <v>222</v>
      </c>
      <c r="J129" s="265" t="s">
        <v>5510</v>
      </c>
      <c r="K129" s="266">
        <v>42891</v>
      </c>
      <c r="L129" s="266">
        <v>43056</v>
      </c>
      <c r="M129" s="266">
        <v>44882</v>
      </c>
      <c r="N129" s="279">
        <v>201771</v>
      </c>
      <c r="O129" s="268">
        <v>0</v>
      </c>
      <c r="P129" s="268">
        <v>0</v>
      </c>
      <c r="Q129" s="268">
        <v>0</v>
      </c>
      <c r="R129" s="274">
        <v>50</v>
      </c>
      <c r="S129" s="280" t="s">
        <v>5511</v>
      </c>
    </row>
    <row r="130" spans="1:19" ht="60" x14ac:dyDescent="0.25">
      <c r="A130" s="110">
        <v>120</v>
      </c>
      <c r="B130" s="111" t="s">
        <v>5313</v>
      </c>
      <c r="C130" s="260" t="s">
        <v>54</v>
      </c>
      <c r="D130" s="261" t="s">
        <v>5512</v>
      </c>
      <c r="E130" s="261" t="s">
        <v>5513</v>
      </c>
      <c r="F130" s="262" t="s">
        <v>5446</v>
      </c>
      <c r="G130" s="263" t="s">
        <v>859</v>
      </c>
      <c r="H130" s="263" t="s">
        <v>179</v>
      </c>
      <c r="I130" s="263" t="s">
        <v>227</v>
      </c>
      <c r="J130" s="265">
        <v>1330069</v>
      </c>
      <c r="K130" s="266">
        <v>42063</v>
      </c>
      <c r="L130" s="266">
        <v>42082</v>
      </c>
      <c r="M130" s="266">
        <v>43549</v>
      </c>
      <c r="N130" s="268">
        <v>0</v>
      </c>
      <c r="O130" s="268">
        <v>0</v>
      </c>
      <c r="P130" s="268">
        <v>0</v>
      </c>
      <c r="Q130" s="268">
        <v>0</v>
      </c>
      <c r="R130" s="281">
        <v>100</v>
      </c>
      <c r="S130" s="270" t="s">
        <v>5449</v>
      </c>
    </row>
    <row r="131" spans="1:19" ht="30" x14ac:dyDescent="0.25">
      <c r="A131" s="110">
        <v>121</v>
      </c>
      <c r="B131" s="111" t="s">
        <v>5316</v>
      </c>
      <c r="C131" s="260" t="s">
        <v>54</v>
      </c>
      <c r="D131" s="261" t="s">
        <v>5514</v>
      </c>
      <c r="E131" s="261" t="s">
        <v>5515</v>
      </c>
      <c r="F131" s="262" t="s">
        <v>5446</v>
      </c>
      <c r="G131" s="263" t="s">
        <v>302</v>
      </c>
      <c r="H131" s="263" t="s">
        <v>179</v>
      </c>
      <c r="I131" s="263" t="s">
        <v>214</v>
      </c>
      <c r="J131" s="265" t="s">
        <v>5516</v>
      </c>
      <c r="K131" s="266">
        <v>42828</v>
      </c>
      <c r="L131" s="266">
        <v>43067</v>
      </c>
      <c r="M131" s="266">
        <v>46719</v>
      </c>
      <c r="N131" s="268">
        <v>198925</v>
      </c>
      <c r="O131" s="268">
        <v>0</v>
      </c>
      <c r="P131" s="268">
        <v>0</v>
      </c>
      <c r="Q131" s="268">
        <v>0</v>
      </c>
      <c r="R131" s="274">
        <v>100</v>
      </c>
      <c r="S131" s="270" t="s">
        <v>5517</v>
      </c>
    </row>
    <row r="132" spans="1:19" ht="30" x14ac:dyDescent="0.25">
      <c r="A132" s="110">
        <v>122</v>
      </c>
      <c r="B132" s="111" t="s">
        <v>5319</v>
      </c>
      <c r="C132" s="260" t="s">
        <v>54</v>
      </c>
      <c r="D132" s="261" t="s">
        <v>5518</v>
      </c>
      <c r="E132" s="261" t="s">
        <v>5519</v>
      </c>
      <c r="F132" s="262" t="s">
        <v>5446</v>
      </c>
      <c r="G132" s="263" t="s">
        <v>302</v>
      </c>
      <c r="H132" s="263" t="s">
        <v>179</v>
      </c>
      <c r="I132" s="263" t="s">
        <v>214</v>
      </c>
      <c r="J132" s="265" t="s">
        <v>5520</v>
      </c>
      <c r="K132" s="266">
        <v>42828</v>
      </c>
      <c r="L132" s="266">
        <v>43062</v>
      </c>
      <c r="M132" s="266">
        <v>46714</v>
      </c>
      <c r="N132" s="268">
        <v>198925</v>
      </c>
      <c r="O132" s="268">
        <v>0</v>
      </c>
      <c r="P132" s="268">
        <v>0</v>
      </c>
      <c r="Q132" s="268">
        <v>0</v>
      </c>
      <c r="R132" s="274">
        <v>100</v>
      </c>
      <c r="S132" s="270" t="s">
        <v>5517</v>
      </c>
    </row>
    <row r="133" spans="1:19" ht="30" x14ac:dyDescent="0.25">
      <c r="A133" s="110">
        <v>123</v>
      </c>
      <c r="B133" s="111" t="s">
        <v>5322</v>
      </c>
      <c r="C133" s="260" t="s">
        <v>54</v>
      </c>
      <c r="D133" s="261" t="s">
        <v>5521</v>
      </c>
      <c r="E133" s="261" t="s">
        <v>5522</v>
      </c>
      <c r="F133" s="262" t="s">
        <v>5446</v>
      </c>
      <c r="G133" s="263" t="s">
        <v>311</v>
      </c>
      <c r="H133" s="263" t="s">
        <v>179</v>
      </c>
      <c r="I133" s="263" t="s">
        <v>214</v>
      </c>
      <c r="J133" s="265" t="s">
        <v>5523</v>
      </c>
      <c r="K133" s="266">
        <v>42837</v>
      </c>
      <c r="L133" s="266">
        <v>43067</v>
      </c>
      <c r="M133" s="266">
        <v>46719</v>
      </c>
      <c r="N133" s="268">
        <v>265826</v>
      </c>
      <c r="O133" s="268">
        <v>0</v>
      </c>
      <c r="P133" s="268">
        <v>0</v>
      </c>
      <c r="Q133" s="268">
        <v>0</v>
      </c>
      <c r="R133" s="274">
        <v>100</v>
      </c>
      <c r="S133" s="270" t="s">
        <v>5517</v>
      </c>
    </row>
    <row r="134" spans="1:19" ht="45" x14ac:dyDescent="0.25">
      <c r="A134" s="110">
        <v>124</v>
      </c>
      <c r="B134" s="111" t="s">
        <v>5325</v>
      </c>
      <c r="C134" s="260" t="s">
        <v>54</v>
      </c>
      <c r="D134" s="261" t="s">
        <v>5524</v>
      </c>
      <c r="E134" s="261" t="s">
        <v>5525</v>
      </c>
      <c r="F134" s="262" t="s">
        <v>5446</v>
      </c>
      <c r="G134" s="263" t="s">
        <v>1034</v>
      </c>
      <c r="H134" s="263" t="s">
        <v>179</v>
      </c>
      <c r="I134" s="263" t="s">
        <v>214</v>
      </c>
      <c r="J134" s="265" t="s">
        <v>5526</v>
      </c>
      <c r="K134" s="266">
        <v>42873</v>
      </c>
      <c r="L134" s="266">
        <v>43068</v>
      </c>
      <c r="M134" s="266">
        <v>46720</v>
      </c>
      <c r="N134" s="268">
        <v>122653</v>
      </c>
      <c r="O134" s="268">
        <v>0</v>
      </c>
      <c r="P134" s="268">
        <v>0</v>
      </c>
      <c r="Q134" s="268">
        <v>0</v>
      </c>
      <c r="R134" s="274">
        <v>100</v>
      </c>
      <c r="S134" s="270" t="s">
        <v>5517</v>
      </c>
    </row>
    <row r="135" spans="1:19" ht="45" x14ac:dyDescent="0.25">
      <c r="A135" s="110">
        <v>125</v>
      </c>
      <c r="B135" s="111" t="s">
        <v>5328</v>
      </c>
      <c r="C135" s="260" t="s">
        <v>54</v>
      </c>
      <c r="D135" s="261" t="s">
        <v>5527</v>
      </c>
      <c r="E135" s="261" t="s">
        <v>5528</v>
      </c>
      <c r="F135" s="262" t="s">
        <v>5446</v>
      </c>
      <c r="G135" s="263" t="s">
        <v>1036</v>
      </c>
      <c r="H135" s="263" t="s">
        <v>179</v>
      </c>
      <c r="I135" s="263" t="s">
        <v>214</v>
      </c>
      <c r="J135" s="265" t="s">
        <v>5529</v>
      </c>
      <c r="K135" s="266">
        <v>42866</v>
      </c>
      <c r="L135" s="266">
        <v>43068</v>
      </c>
      <c r="M135" s="266">
        <v>46720</v>
      </c>
      <c r="N135" s="268">
        <v>273831</v>
      </c>
      <c r="O135" s="268">
        <v>0</v>
      </c>
      <c r="P135" s="268">
        <v>0</v>
      </c>
      <c r="Q135" s="268">
        <v>0</v>
      </c>
      <c r="R135" s="274">
        <v>100</v>
      </c>
      <c r="S135" s="270" t="s">
        <v>5517</v>
      </c>
    </row>
    <row r="136" spans="1:19" ht="105" x14ac:dyDescent="0.25">
      <c r="A136" s="110">
        <v>126</v>
      </c>
      <c r="B136" s="111" t="s">
        <v>5331</v>
      </c>
      <c r="C136" s="260" t="s">
        <v>55</v>
      </c>
      <c r="D136" s="261" t="s">
        <v>5530</v>
      </c>
      <c r="E136" s="261" t="s">
        <v>5531</v>
      </c>
      <c r="F136" s="261" t="s">
        <v>5446</v>
      </c>
      <c r="G136" s="263" t="s">
        <v>284</v>
      </c>
      <c r="H136" s="263" t="s">
        <v>179</v>
      </c>
      <c r="I136" s="264" t="s">
        <v>220</v>
      </c>
      <c r="J136" s="265" t="s">
        <v>5532</v>
      </c>
      <c r="K136" s="266">
        <v>42817</v>
      </c>
      <c r="L136" s="266">
        <v>42990</v>
      </c>
      <c r="M136" s="266">
        <v>44816</v>
      </c>
      <c r="N136" s="273">
        <v>1627658</v>
      </c>
      <c r="O136" s="268">
        <v>0</v>
      </c>
      <c r="P136" s="268">
        <v>0</v>
      </c>
      <c r="Q136" s="268">
        <v>0</v>
      </c>
      <c r="R136" s="274">
        <v>100</v>
      </c>
      <c r="S136" s="260" t="s">
        <v>5533</v>
      </c>
    </row>
    <row r="137" spans="1:19" ht="45" x14ac:dyDescent="0.25">
      <c r="A137" s="110">
        <v>127</v>
      </c>
      <c r="B137" s="111" t="s">
        <v>5334</v>
      </c>
      <c r="C137" s="260" t="s">
        <v>54</v>
      </c>
      <c r="D137" s="261"/>
      <c r="E137" s="261" t="s">
        <v>5534</v>
      </c>
      <c r="F137" s="262" t="s">
        <v>5446</v>
      </c>
      <c r="G137" s="263" t="s">
        <v>267</v>
      </c>
      <c r="H137" s="263" t="s">
        <v>179</v>
      </c>
      <c r="I137" s="264" t="s">
        <v>216</v>
      </c>
      <c r="J137" s="265" t="s">
        <v>5535</v>
      </c>
      <c r="K137" s="266">
        <v>43054</v>
      </c>
      <c r="L137" s="266">
        <v>43123</v>
      </c>
      <c r="M137" s="266">
        <v>43304</v>
      </c>
      <c r="N137" s="268">
        <v>0</v>
      </c>
      <c r="O137" s="268">
        <v>0</v>
      </c>
      <c r="P137" s="268">
        <v>0</v>
      </c>
      <c r="Q137" s="268">
        <v>0</v>
      </c>
      <c r="R137" s="274">
        <v>75</v>
      </c>
      <c r="S137" s="270" t="s">
        <v>5449</v>
      </c>
    </row>
    <row r="138" spans="1:19" ht="60" x14ac:dyDescent="0.25">
      <c r="A138" s="110">
        <v>128</v>
      </c>
      <c r="B138" s="111" t="s">
        <v>5338</v>
      </c>
      <c r="C138" s="260" t="s">
        <v>54</v>
      </c>
      <c r="D138" s="261"/>
      <c r="E138" s="261" t="s">
        <v>5536</v>
      </c>
      <c r="F138" s="262" t="s">
        <v>5446</v>
      </c>
      <c r="G138" s="263" t="s">
        <v>324</v>
      </c>
      <c r="H138" s="263" t="s">
        <v>179</v>
      </c>
      <c r="I138" s="263" t="s">
        <v>246</v>
      </c>
      <c r="J138" s="265" t="s">
        <v>5537</v>
      </c>
      <c r="K138" s="282">
        <v>42922</v>
      </c>
      <c r="L138" s="282">
        <v>42933</v>
      </c>
      <c r="M138" s="282">
        <v>43117</v>
      </c>
      <c r="N138" s="268">
        <v>0</v>
      </c>
      <c r="O138" s="268">
        <v>0</v>
      </c>
      <c r="P138" s="268">
        <v>0</v>
      </c>
      <c r="Q138" s="268">
        <v>0</v>
      </c>
      <c r="R138" s="274">
        <v>75</v>
      </c>
      <c r="S138" s="283" t="s">
        <v>5449</v>
      </c>
    </row>
    <row r="139" spans="1:19" ht="60" x14ac:dyDescent="0.25">
      <c r="A139" s="110">
        <v>129</v>
      </c>
      <c r="B139" s="111" t="s">
        <v>5341</v>
      </c>
      <c r="C139" s="260" t="s">
        <v>54</v>
      </c>
      <c r="D139" s="261"/>
      <c r="E139" s="261" t="s">
        <v>5538</v>
      </c>
      <c r="F139" s="262" t="s">
        <v>5446</v>
      </c>
      <c r="G139" s="263" t="s">
        <v>546</v>
      </c>
      <c r="H139" s="263" t="s">
        <v>179</v>
      </c>
      <c r="I139" s="263" t="s">
        <v>246</v>
      </c>
      <c r="J139" s="265" t="s">
        <v>5539</v>
      </c>
      <c r="K139" s="282">
        <v>42922</v>
      </c>
      <c r="L139" s="282">
        <v>42948</v>
      </c>
      <c r="M139" s="282">
        <v>43132</v>
      </c>
      <c r="N139" s="268">
        <v>0</v>
      </c>
      <c r="O139" s="268">
        <v>0</v>
      </c>
      <c r="P139" s="268">
        <v>0</v>
      </c>
      <c r="Q139" s="268">
        <v>0</v>
      </c>
      <c r="R139" s="274">
        <v>75</v>
      </c>
      <c r="S139" s="283" t="s">
        <v>5449</v>
      </c>
    </row>
    <row r="140" spans="1:19" ht="60" x14ac:dyDescent="0.25">
      <c r="A140" s="110">
        <v>130</v>
      </c>
      <c r="B140" s="111" t="s">
        <v>5344</v>
      </c>
      <c r="C140" s="270" t="s">
        <v>54</v>
      </c>
      <c r="D140" s="270" t="s">
        <v>24</v>
      </c>
      <c r="E140" s="260" t="s">
        <v>5538</v>
      </c>
      <c r="F140" s="270" t="s">
        <v>5446</v>
      </c>
      <c r="G140" s="263" t="s">
        <v>546</v>
      </c>
      <c r="H140" s="263" t="s">
        <v>179</v>
      </c>
      <c r="I140" s="263" t="s">
        <v>246</v>
      </c>
      <c r="J140" s="265" t="s">
        <v>5540</v>
      </c>
      <c r="K140" s="282">
        <v>42866</v>
      </c>
      <c r="L140" s="282">
        <v>42892</v>
      </c>
      <c r="M140" s="282">
        <v>43075</v>
      </c>
      <c r="N140" s="268">
        <v>0</v>
      </c>
      <c r="O140" s="268">
        <v>0</v>
      </c>
      <c r="P140" s="268">
        <v>0</v>
      </c>
      <c r="Q140" s="268">
        <v>0</v>
      </c>
      <c r="R140" s="284">
        <v>100</v>
      </c>
      <c r="S140" s="283" t="s">
        <v>5449</v>
      </c>
    </row>
    <row r="141" spans="1:19" ht="60" x14ac:dyDescent="0.25">
      <c r="A141" s="110">
        <v>131</v>
      </c>
      <c r="B141" s="111" t="s">
        <v>5347</v>
      </c>
      <c r="C141" s="260" t="s">
        <v>54</v>
      </c>
      <c r="D141" s="261"/>
      <c r="E141" s="261" t="s">
        <v>5541</v>
      </c>
      <c r="F141" s="262" t="s">
        <v>5446</v>
      </c>
      <c r="G141" s="263" t="s">
        <v>546</v>
      </c>
      <c r="H141" s="263" t="s">
        <v>179</v>
      </c>
      <c r="I141" s="263" t="s">
        <v>246</v>
      </c>
      <c r="J141" s="265" t="s">
        <v>5542</v>
      </c>
      <c r="K141" s="282">
        <v>42922</v>
      </c>
      <c r="L141" s="282">
        <v>42948</v>
      </c>
      <c r="M141" s="282">
        <v>43132</v>
      </c>
      <c r="N141" s="268">
        <v>0</v>
      </c>
      <c r="O141" s="268">
        <v>0</v>
      </c>
      <c r="P141" s="268">
        <v>0</v>
      </c>
      <c r="Q141" s="268">
        <v>0</v>
      </c>
      <c r="R141" s="274">
        <v>75</v>
      </c>
      <c r="S141" s="283" t="s">
        <v>5449</v>
      </c>
    </row>
    <row r="142" spans="1:19" ht="45" x14ac:dyDescent="0.25">
      <c r="A142" s="110">
        <v>132</v>
      </c>
      <c r="B142" s="111" t="s">
        <v>5350</v>
      </c>
      <c r="C142" s="260" t="s">
        <v>54</v>
      </c>
      <c r="D142" s="261"/>
      <c r="E142" s="261" t="s">
        <v>5543</v>
      </c>
      <c r="F142" s="262" t="s">
        <v>5446</v>
      </c>
      <c r="G142" s="263" t="s">
        <v>546</v>
      </c>
      <c r="H142" s="263" t="s">
        <v>179</v>
      </c>
      <c r="I142" s="263" t="s">
        <v>246</v>
      </c>
      <c r="J142" s="265" t="s">
        <v>5544</v>
      </c>
      <c r="K142" s="282">
        <v>42922</v>
      </c>
      <c r="L142" s="282">
        <v>42948</v>
      </c>
      <c r="M142" s="282">
        <v>43132</v>
      </c>
      <c r="N142" s="268">
        <v>0</v>
      </c>
      <c r="O142" s="268">
        <v>0</v>
      </c>
      <c r="P142" s="268">
        <v>0</v>
      </c>
      <c r="Q142" s="268">
        <v>0</v>
      </c>
      <c r="R142" s="274">
        <v>75</v>
      </c>
      <c r="S142" s="283" t="s">
        <v>5449</v>
      </c>
    </row>
    <row r="143" spans="1:19" ht="45" x14ac:dyDescent="0.25">
      <c r="A143" s="110">
        <v>133</v>
      </c>
      <c r="B143" s="111" t="s">
        <v>5352</v>
      </c>
      <c r="C143" s="260" t="s">
        <v>54</v>
      </c>
      <c r="D143" s="261"/>
      <c r="E143" s="261" t="s">
        <v>5545</v>
      </c>
      <c r="F143" s="262" t="s">
        <v>5446</v>
      </c>
      <c r="G143" s="263" t="s">
        <v>546</v>
      </c>
      <c r="H143" s="263" t="s">
        <v>179</v>
      </c>
      <c r="I143" s="263" t="s">
        <v>246</v>
      </c>
      <c r="J143" s="265" t="s">
        <v>5546</v>
      </c>
      <c r="K143" s="282">
        <v>42922</v>
      </c>
      <c r="L143" s="282">
        <v>42948</v>
      </c>
      <c r="M143" s="282">
        <v>43132</v>
      </c>
      <c r="N143" s="268">
        <v>0</v>
      </c>
      <c r="O143" s="268">
        <v>0</v>
      </c>
      <c r="P143" s="268">
        <v>0</v>
      </c>
      <c r="Q143" s="268">
        <v>0</v>
      </c>
      <c r="R143" s="274">
        <v>75</v>
      </c>
      <c r="S143" s="283" t="s">
        <v>5449</v>
      </c>
    </row>
    <row r="144" spans="1:19" ht="45" x14ac:dyDescent="0.25">
      <c r="A144" s="110">
        <v>134</v>
      </c>
      <c r="B144" s="111" t="s">
        <v>5355</v>
      </c>
      <c r="C144" s="260" t="s">
        <v>54</v>
      </c>
      <c r="D144" s="261"/>
      <c r="E144" s="261" t="s">
        <v>5547</v>
      </c>
      <c r="F144" s="262" t="s">
        <v>5446</v>
      </c>
      <c r="G144" s="263" t="s">
        <v>1144</v>
      </c>
      <c r="H144" s="263" t="s">
        <v>179</v>
      </c>
      <c r="I144" s="263" t="s">
        <v>246</v>
      </c>
      <c r="J144" s="265" t="s">
        <v>5548</v>
      </c>
      <c r="K144" s="282">
        <v>42969</v>
      </c>
      <c r="L144" s="282">
        <v>43014</v>
      </c>
      <c r="M144" s="282">
        <v>43196</v>
      </c>
      <c r="N144" s="268">
        <v>0</v>
      </c>
      <c r="O144" s="268">
        <v>0</v>
      </c>
      <c r="P144" s="268">
        <v>0</v>
      </c>
      <c r="Q144" s="268">
        <v>0</v>
      </c>
      <c r="R144" s="274">
        <v>75</v>
      </c>
      <c r="S144" s="283" t="s">
        <v>5449</v>
      </c>
    </row>
    <row r="145" spans="1:19" ht="180" x14ac:dyDescent="0.25">
      <c r="A145" s="110">
        <v>135</v>
      </c>
      <c r="B145" s="111" t="s">
        <v>5358</v>
      </c>
      <c r="C145" s="260" t="s">
        <v>54</v>
      </c>
      <c r="D145" s="261"/>
      <c r="E145" s="261" t="s">
        <v>5547</v>
      </c>
      <c r="F145" s="262" t="s">
        <v>5446</v>
      </c>
      <c r="G145" s="263" t="s">
        <v>1144</v>
      </c>
      <c r="H145" s="263" t="s">
        <v>179</v>
      </c>
      <c r="I145" s="263" t="s">
        <v>246</v>
      </c>
      <c r="J145" s="265" t="s">
        <v>5549</v>
      </c>
      <c r="K145" s="282">
        <v>42906</v>
      </c>
      <c r="L145" s="282">
        <v>43019</v>
      </c>
      <c r="M145" s="282">
        <v>43201</v>
      </c>
      <c r="N145" s="268">
        <v>0</v>
      </c>
      <c r="O145" s="268">
        <v>0</v>
      </c>
      <c r="P145" s="268">
        <v>0</v>
      </c>
      <c r="Q145" s="268">
        <v>0</v>
      </c>
      <c r="R145" s="274">
        <v>100</v>
      </c>
      <c r="S145" s="262" t="s">
        <v>5550</v>
      </c>
    </row>
    <row r="146" spans="1:19" ht="210" x14ac:dyDescent="0.25">
      <c r="A146" s="110">
        <v>136</v>
      </c>
      <c r="B146" s="111" t="s">
        <v>5361</v>
      </c>
      <c r="C146" s="260" t="s">
        <v>54</v>
      </c>
      <c r="D146" s="261"/>
      <c r="E146" s="261" t="s">
        <v>5551</v>
      </c>
      <c r="F146" s="262" t="s">
        <v>5446</v>
      </c>
      <c r="G146" s="263" t="s">
        <v>1144</v>
      </c>
      <c r="H146" s="263" t="s">
        <v>179</v>
      </c>
      <c r="I146" s="263" t="s">
        <v>246</v>
      </c>
      <c r="J146" s="265" t="s">
        <v>5549</v>
      </c>
      <c r="K146" s="282">
        <v>42906</v>
      </c>
      <c r="L146" s="282">
        <v>43019</v>
      </c>
      <c r="M146" s="282">
        <v>43201</v>
      </c>
      <c r="N146" s="268">
        <v>0</v>
      </c>
      <c r="O146" s="268">
        <v>0</v>
      </c>
      <c r="P146" s="268">
        <v>0</v>
      </c>
      <c r="Q146" s="268">
        <v>0</v>
      </c>
      <c r="R146" s="274">
        <v>100</v>
      </c>
      <c r="S146" s="262" t="s">
        <v>5552</v>
      </c>
    </row>
    <row r="147" spans="1:19" ht="150" x14ac:dyDescent="0.25">
      <c r="A147" s="110">
        <v>137</v>
      </c>
      <c r="B147" s="111" t="s">
        <v>5364</v>
      </c>
      <c r="C147" s="260" t="s">
        <v>54</v>
      </c>
      <c r="D147" s="261"/>
      <c r="E147" s="261" t="s">
        <v>5553</v>
      </c>
      <c r="F147" s="262" t="s">
        <v>5446</v>
      </c>
      <c r="G147" s="263" t="s">
        <v>1149</v>
      </c>
      <c r="H147" s="263" t="s">
        <v>179</v>
      </c>
      <c r="I147" s="263" t="s">
        <v>246</v>
      </c>
      <c r="J147" s="265" t="s">
        <v>5554</v>
      </c>
      <c r="K147" s="282">
        <v>42969</v>
      </c>
      <c r="L147" s="282">
        <v>42963</v>
      </c>
      <c r="M147" s="282">
        <v>43147</v>
      </c>
      <c r="N147" s="268">
        <v>0</v>
      </c>
      <c r="O147" s="268">
        <v>0</v>
      </c>
      <c r="P147" s="268">
        <v>0</v>
      </c>
      <c r="Q147" s="268">
        <v>0</v>
      </c>
      <c r="R147" s="274">
        <v>100</v>
      </c>
      <c r="S147" s="262" t="s">
        <v>5555</v>
      </c>
    </row>
    <row r="148" spans="1:19" ht="150" x14ac:dyDescent="0.25">
      <c r="A148" s="110">
        <v>138</v>
      </c>
      <c r="B148" s="111" t="s">
        <v>5367</v>
      </c>
      <c r="C148" s="260" t="s">
        <v>54</v>
      </c>
      <c r="D148" s="261"/>
      <c r="E148" s="261" t="s">
        <v>5553</v>
      </c>
      <c r="F148" s="262" t="s">
        <v>5556</v>
      </c>
      <c r="G148" s="263" t="s">
        <v>1149</v>
      </c>
      <c r="H148" s="263" t="s">
        <v>179</v>
      </c>
      <c r="I148" s="263" t="s">
        <v>246</v>
      </c>
      <c r="J148" s="265" t="s">
        <v>5557</v>
      </c>
      <c r="K148" s="282">
        <v>42906</v>
      </c>
      <c r="L148" s="282">
        <v>43019</v>
      </c>
      <c r="M148" s="282">
        <v>43201</v>
      </c>
      <c r="N148" s="268">
        <v>0</v>
      </c>
      <c r="O148" s="268">
        <v>0</v>
      </c>
      <c r="P148" s="268">
        <v>0</v>
      </c>
      <c r="Q148" s="268">
        <v>0</v>
      </c>
      <c r="R148" s="274">
        <v>100</v>
      </c>
      <c r="S148" s="262" t="s">
        <v>5555</v>
      </c>
    </row>
    <row r="149" spans="1:19" ht="240" x14ac:dyDescent="0.25">
      <c r="A149" s="110">
        <v>139</v>
      </c>
      <c r="B149" s="111" t="s">
        <v>5370</v>
      </c>
      <c r="C149" s="264" t="s">
        <v>54</v>
      </c>
      <c r="D149" s="285"/>
      <c r="E149" s="264" t="s">
        <v>5558</v>
      </c>
      <c r="F149" s="263" t="s">
        <v>5446</v>
      </c>
      <c r="G149" s="286" t="s">
        <v>568</v>
      </c>
      <c r="H149" s="286" t="s">
        <v>179</v>
      </c>
      <c r="I149" s="286" t="s">
        <v>232</v>
      </c>
      <c r="J149" s="287" t="s">
        <v>5559</v>
      </c>
      <c r="K149" s="277">
        <v>43082</v>
      </c>
      <c r="L149" s="288">
        <v>43082</v>
      </c>
      <c r="M149" s="288">
        <v>43082</v>
      </c>
      <c r="N149" s="268">
        <v>0</v>
      </c>
      <c r="O149" s="268">
        <v>0</v>
      </c>
      <c r="P149" s="268">
        <v>0</v>
      </c>
      <c r="Q149" s="268">
        <v>0</v>
      </c>
      <c r="R149" s="269">
        <v>50</v>
      </c>
      <c r="S149" s="270" t="s">
        <v>5560</v>
      </c>
    </row>
    <row r="150" spans="1:19" ht="240" x14ac:dyDescent="0.25">
      <c r="A150" s="110">
        <v>140</v>
      </c>
      <c r="B150" s="111" t="s">
        <v>5372</v>
      </c>
      <c r="C150" s="264" t="s">
        <v>54</v>
      </c>
      <c r="D150" s="285"/>
      <c r="E150" s="264" t="s">
        <v>5561</v>
      </c>
      <c r="F150" s="263" t="s">
        <v>5446</v>
      </c>
      <c r="G150" s="286" t="s">
        <v>568</v>
      </c>
      <c r="H150" s="286" t="s">
        <v>179</v>
      </c>
      <c r="I150" s="286" t="s">
        <v>232</v>
      </c>
      <c r="J150" s="287" t="s">
        <v>5559</v>
      </c>
      <c r="K150" s="277">
        <v>43082</v>
      </c>
      <c r="L150" s="288">
        <v>43082</v>
      </c>
      <c r="M150" s="288">
        <v>43082</v>
      </c>
      <c r="N150" s="268">
        <v>0</v>
      </c>
      <c r="O150" s="268">
        <v>0</v>
      </c>
      <c r="P150" s="268">
        <v>0</v>
      </c>
      <c r="Q150" s="268">
        <v>0</v>
      </c>
      <c r="R150" s="269">
        <v>50</v>
      </c>
      <c r="S150" s="270" t="s">
        <v>5560</v>
      </c>
    </row>
    <row r="151" spans="1:19" ht="240" x14ac:dyDescent="0.25">
      <c r="A151" s="110">
        <v>141</v>
      </c>
      <c r="B151" s="111" t="s">
        <v>5375</v>
      </c>
      <c r="C151" s="264" t="s">
        <v>54</v>
      </c>
      <c r="D151" s="285"/>
      <c r="E151" s="264" t="s">
        <v>5562</v>
      </c>
      <c r="F151" s="263" t="s">
        <v>5446</v>
      </c>
      <c r="G151" s="286" t="s">
        <v>568</v>
      </c>
      <c r="H151" s="286" t="s">
        <v>179</v>
      </c>
      <c r="I151" s="286" t="s">
        <v>232</v>
      </c>
      <c r="J151" s="287" t="s">
        <v>5559</v>
      </c>
      <c r="K151" s="277">
        <v>43082</v>
      </c>
      <c r="L151" s="288">
        <v>43082</v>
      </c>
      <c r="M151" s="288">
        <v>43082</v>
      </c>
      <c r="N151" s="268">
        <v>0</v>
      </c>
      <c r="O151" s="268">
        <v>0</v>
      </c>
      <c r="P151" s="268">
        <v>0</v>
      </c>
      <c r="Q151" s="268">
        <v>0</v>
      </c>
      <c r="R151" s="269">
        <v>50</v>
      </c>
      <c r="S151" s="270" t="s">
        <v>5560</v>
      </c>
    </row>
    <row r="152" spans="1:19" ht="240" x14ac:dyDescent="0.25">
      <c r="A152" s="110">
        <v>142</v>
      </c>
      <c r="B152" s="111" t="s">
        <v>5378</v>
      </c>
      <c r="C152" s="264" t="s">
        <v>54</v>
      </c>
      <c r="D152" s="285"/>
      <c r="E152" s="264" t="s">
        <v>5563</v>
      </c>
      <c r="F152" s="263" t="s">
        <v>5446</v>
      </c>
      <c r="G152" s="286" t="s">
        <v>568</v>
      </c>
      <c r="H152" s="286" t="s">
        <v>179</v>
      </c>
      <c r="I152" s="286" t="s">
        <v>232</v>
      </c>
      <c r="J152" s="287" t="s">
        <v>5559</v>
      </c>
      <c r="K152" s="277">
        <v>43082</v>
      </c>
      <c r="L152" s="288">
        <v>43082</v>
      </c>
      <c r="M152" s="288">
        <v>43082</v>
      </c>
      <c r="N152" s="268">
        <v>0</v>
      </c>
      <c r="O152" s="268">
        <v>0</v>
      </c>
      <c r="P152" s="268">
        <v>0</v>
      </c>
      <c r="Q152" s="268">
        <v>0</v>
      </c>
      <c r="R152" s="269">
        <v>50</v>
      </c>
      <c r="S152" s="270" t="s">
        <v>5560</v>
      </c>
    </row>
    <row r="153" spans="1:19" ht="240" x14ac:dyDescent="0.25">
      <c r="A153" s="110">
        <v>143</v>
      </c>
      <c r="B153" s="111" t="s">
        <v>5381</v>
      </c>
      <c r="C153" s="264" t="s">
        <v>54</v>
      </c>
      <c r="D153" s="285" t="s">
        <v>5734</v>
      </c>
      <c r="E153" s="285" t="s">
        <v>5735</v>
      </c>
      <c r="F153" s="275" t="s">
        <v>5446</v>
      </c>
      <c r="G153" s="286" t="s">
        <v>1300</v>
      </c>
      <c r="H153" s="263" t="s">
        <v>179</v>
      </c>
      <c r="I153" s="263" t="s">
        <v>225</v>
      </c>
      <c r="J153" s="289" t="s">
        <v>5736</v>
      </c>
      <c r="K153" s="290">
        <v>43095</v>
      </c>
      <c r="L153" s="291">
        <v>43095</v>
      </c>
      <c r="M153" s="291">
        <v>43095</v>
      </c>
      <c r="N153" s="292">
        <v>0</v>
      </c>
      <c r="O153" s="292">
        <v>0</v>
      </c>
      <c r="P153" s="292">
        <v>0</v>
      </c>
      <c r="Q153" s="292">
        <v>0</v>
      </c>
      <c r="R153" s="293">
        <v>10</v>
      </c>
      <c r="S153" s="270" t="s">
        <v>5560</v>
      </c>
    </row>
    <row r="351003" spans="1:4" x14ac:dyDescent="0.25">
      <c r="A351003" t="s">
        <v>54</v>
      </c>
      <c r="B351003" t="s">
        <v>181</v>
      </c>
      <c r="C351003" t="s">
        <v>182</v>
      </c>
      <c r="D351003" t="s">
        <v>183</v>
      </c>
    </row>
    <row r="351004" spans="1:4" x14ac:dyDescent="0.25">
      <c r="A351004" t="s">
        <v>55</v>
      </c>
      <c r="B351004" t="s">
        <v>184</v>
      </c>
      <c r="C351004" t="s">
        <v>185</v>
      </c>
      <c r="D351004" t="s">
        <v>186</v>
      </c>
    </row>
    <row r="351005" spans="1:4" x14ac:dyDescent="0.25">
      <c r="B351005" t="s">
        <v>187</v>
      </c>
      <c r="C351005" t="s">
        <v>179</v>
      </c>
      <c r="D351005" t="s">
        <v>188</v>
      </c>
    </row>
    <row r="351006" spans="1:4" x14ac:dyDescent="0.25">
      <c r="B351006" t="s">
        <v>189</v>
      </c>
      <c r="C351006" t="s">
        <v>190</v>
      </c>
      <c r="D351006" t="s">
        <v>191</v>
      </c>
    </row>
    <row r="351007" spans="1:4" x14ac:dyDescent="0.25">
      <c r="B351007" t="s">
        <v>192</v>
      </c>
      <c r="C351007" t="s">
        <v>193</v>
      </c>
      <c r="D351007" t="s">
        <v>194</v>
      </c>
    </row>
    <row r="351008" spans="1:4" x14ac:dyDescent="0.25">
      <c r="B351008" t="s">
        <v>195</v>
      </c>
      <c r="D351008" t="s">
        <v>196</v>
      </c>
    </row>
    <row r="351009" spans="2:4" x14ac:dyDescent="0.25">
      <c r="B351009" t="s">
        <v>197</v>
      </c>
      <c r="D351009" t="s">
        <v>198</v>
      </c>
    </row>
    <row r="351010" spans="2:4" x14ac:dyDescent="0.25">
      <c r="B351010" t="s">
        <v>199</v>
      </c>
      <c r="D351010" t="s">
        <v>200</v>
      </c>
    </row>
    <row r="351011" spans="2:4" x14ac:dyDescent="0.25">
      <c r="B351011" t="s">
        <v>201</v>
      </c>
      <c r="D351011" t="s">
        <v>202</v>
      </c>
    </row>
    <row r="351012" spans="2:4" x14ac:dyDescent="0.25">
      <c r="B351012" t="s">
        <v>203</v>
      </c>
      <c r="D351012" t="s">
        <v>204</v>
      </c>
    </row>
    <row r="351013" spans="2:4" x14ac:dyDescent="0.25">
      <c r="B351013" t="s">
        <v>205</v>
      </c>
      <c r="D351013" t="s">
        <v>206</v>
      </c>
    </row>
    <row r="351014" spans="2:4" x14ac:dyDescent="0.25">
      <c r="B351014" t="s">
        <v>207</v>
      </c>
      <c r="D351014" t="s">
        <v>208</v>
      </c>
    </row>
    <row r="351015" spans="2:4" x14ac:dyDescent="0.25">
      <c r="B351015" t="s">
        <v>209</v>
      </c>
      <c r="D351015" t="s">
        <v>210</v>
      </c>
    </row>
    <row r="351016" spans="2:4" x14ac:dyDescent="0.25">
      <c r="B351016" t="s">
        <v>211</v>
      </c>
      <c r="D351016" t="s">
        <v>212</v>
      </c>
    </row>
    <row r="351017" spans="2:4" x14ac:dyDescent="0.25">
      <c r="B351017" t="s">
        <v>213</v>
      </c>
      <c r="D351017" t="s">
        <v>214</v>
      </c>
    </row>
    <row r="351018" spans="2:4" x14ac:dyDescent="0.25">
      <c r="B351018" t="s">
        <v>215</v>
      </c>
      <c r="D351018" t="s">
        <v>216</v>
      </c>
    </row>
    <row r="351019" spans="2:4" x14ac:dyDescent="0.25">
      <c r="B351019" t="s">
        <v>217</v>
      </c>
      <c r="D351019" t="s">
        <v>218</v>
      </c>
    </row>
    <row r="351020" spans="2:4" x14ac:dyDescent="0.25">
      <c r="B351020" t="s">
        <v>219</v>
      </c>
      <c r="D351020" t="s">
        <v>220</v>
      </c>
    </row>
    <row r="351021" spans="2:4" x14ac:dyDescent="0.25">
      <c r="B351021" t="s">
        <v>221</v>
      </c>
      <c r="D351021" t="s">
        <v>222</v>
      </c>
    </row>
    <row r="351022" spans="2:4" x14ac:dyDescent="0.25">
      <c r="B351022" t="s">
        <v>223</v>
      </c>
      <c r="D351022" t="s">
        <v>180</v>
      </c>
    </row>
    <row r="351023" spans="2:4" x14ac:dyDescent="0.25">
      <c r="B351023" t="s">
        <v>224</v>
      </c>
      <c r="D351023" t="s">
        <v>225</v>
      </c>
    </row>
    <row r="351024" spans="2:4" x14ac:dyDescent="0.25">
      <c r="B351024" t="s">
        <v>226</v>
      </c>
      <c r="D351024" t="s">
        <v>227</v>
      </c>
    </row>
    <row r="351025" spans="2:4" x14ac:dyDescent="0.25">
      <c r="B351025" t="s">
        <v>178</v>
      </c>
      <c r="D351025" t="s">
        <v>228</v>
      </c>
    </row>
    <row r="351026" spans="2:4" x14ac:dyDescent="0.25">
      <c r="B351026" t="s">
        <v>229</v>
      </c>
      <c r="D351026" t="s">
        <v>230</v>
      </c>
    </row>
    <row r="351027" spans="2:4" x14ac:dyDescent="0.25">
      <c r="B351027" t="s">
        <v>231</v>
      </c>
      <c r="D351027" t="s">
        <v>232</v>
      </c>
    </row>
    <row r="351028" spans="2:4" x14ac:dyDescent="0.25">
      <c r="B351028" t="s">
        <v>233</v>
      </c>
      <c r="D351028" t="s">
        <v>234</v>
      </c>
    </row>
    <row r="351029" spans="2:4" x14ac:dyDescent="0.25">
      <c r="B351029" t="s">
        <v>235</v>
      </c>
      <c r="D351029" t="s">
        <v>236</v>
      </c>
    </row>
    <row r="351030" spans="2:4" x14ac:dyDescent="0.25">
      <c r="B351030" t="s">
        <v>237</v>
      </c>
      <c r="D351030" t="s">
        <v>238</v>
      </c>
    </row>
    <row r="351031" spans="2:4" x14ac:dyDescent="0.25">
      <c r="B351031" t="s">
        <v>239</v>
      </c>
      <c r="D351031" t="s">
        <v>240</v>
      </c>
    </row>
    <row r="351032" spans="2:4" x14ac:dyDescent="0.25">
      <c r="B351032" t="s">
        <v>241</v>
      </c>
      <c r="D351032" t="s">
        <v>242</v>
      </c>
    </row>
    <row r="351033" spans="2:4" x14ac:dyDescent="0.25">
      <c r="B351033" t="s">
        <v>243</v>
      </c>
      <c r="D351033" t="s">
        <v>244</v>
      </c>
    </row>
    <row r="351034" spans="2:4" x14ac:dyDescent="0.25">
      <c r="B351034" t="s">
        <v>245</v>
      </c>
      <c r="D351034" t="s">
        <v>246</v>
      </c>
    </row>
    <row r="351035" spans="2:4" x14ac:dyDescent="0.25">
      <c r="B351035" t="s">
        <v>247</v>
      </c>
      <c r="D351035" t="s">
        <v>248</v>
      </c>
    </row>
    <row r="351036" spans="2:4" x14ac:dyDescent="0.25">
      <c r="B351036" t="s">
        <v>249</v>
      </c>
      <c r="D351036" t="s">
        <v>250</v>
      </c>
    </row>
    <row r="351037" spans="2:4" x14ac:dyDescent="0.25">
      <c r="B351037" t="s">
        <v>251</v>
      </c>
      <c r="D351037" t="s">
        <v>252</v>
      </c>
    </row>
    <row r="351038" spans="2:4" x14ac:dyDescent="0.25">
      <c r="B351038" t="s">
        <v>253</v>
      </c>
      <c r="D351038" t="s">
        <v>254</v>
      </c>
    </row>
    <row r="351039" spans="2:4" x14ac:dyDescent="0.25">
      <c r="B351039" t="s">
        <v>255</v>
      </c>
      <c r="D351039" t="s">
        <v>256</v>
      </c>
    </row>
    <row r="351040" spans="2:4" x14ac:dyDescent="0.25">
      <c r="B351040" t="s">
        <v>257</v>
      </c>
      <c r="D351040" t="s">
        <v>258</v>
      </c>
    </row>
    <row r="351041" spans="2:4" x14ac:dyDescent="0.25">
      <c r="B351041" t="s">
        <v>259</v>
      </c>
      <c r="D351041" t="s">
        <v>260</v>
      </c>
    </row>
    <row r="351042" spans="2:4" x14ac:dyDescent="0.25">
      <c r="B351042" t="s">
        <v>261</v>
      </c>
      <c r="D351042" t="s">
        <v>262</v>
      </c>
    </row>
    <row r="351043" spans="2:4" x14ac:dyDescent="0.25">
      <c r="B351043" t="s">
        <v>263</v>
      </c>
      <c r="D351043" t="s">
        <v>264</v>
      </c>
    </row>
    <row r="351044" spans="2:4" x14ac:dyDescent="0.25">
      <c r="B351044" t="s">
        <v>265</v>
      </c>
      <c r="D351044" t="s">
        <v>266</v>
      </c>
    </row>
    <row r="351045" spans="2:4" x14ac:dyDescent="0.25">
      <c r="B351045" t="s">
        <v>267</v>
      </c>
      <c r="D351045" t="s">
        <v>268</v>
      </c>
    </row>
    <row r="351046" spans="2:4" x14ac:dyDescent="0.25">
      <c r="B351046" t="s">
        <v>269</v>
      </c>
    </row>
    <row r="351047" spans="2:4" x14ac:dyDescent="0.25">
      <c r="B351047" t="s">
        <v>270</v>
      </c>
    </row>
    <row r="351048" spans="2:4" x14ac:dyDescent="0.25">
      <c r="B351048" t="s">
        <v>271</v>
      </c>
    </row>
    <row r="351049" spans="2:4" x14ac:dyDescent="0.25">
      <c r="B351049" t="s">
        <v>272</v>
      </c>
    </row>
    <row r="351050" spans="2:4" x14ac:dyDescent="0.25">
      <c r="B351050" t="s">
        <v>273</v>
      </c>
    </row>
    <row r="351051" spans="2:4" x14ac:dyDescent="0.25">
      <c r="B351051" t="s">
        <v>274</v>
      </c>
    </row>
    <row r="351052" spans="2:4" x14ac:dyDescent="0.25">
      <c r="B351052" t="s">
        <v>275</v>
      </c>
    </row>
    <row r="351053" spans="2:4" x14ac:dyDescent="0.25">
      <c r="B351053" t="s">
        <v>276</v>
      </c>
    </row>
    <row r="351054" spans="2:4" x14ac:dyDescent="0.25">
      <c r="B351054" t="s">
        <v>277</v>
      </c>
    </row>
    <row r="351055" spans="2:4" x14ac:dyDescent="0.25">
      <c r="B351055" t="s">
        <v>278</v>
      </c>
    </row>
    <row r="351056" spans="2:4" x14ac:dyDescent="0.25">
      <c r="B351056" t="s">
        <v>279</v>
      </c>
    </row>
    <row r="351057" spans="2:2" x14ac:dyDescent="0.25">
      <c r="B351057" t="s">
        <v>280</v>
      </c>
    </row>
    <row r="351058" spans="2:2" x14ac:dyDescent="0.25">
      <c r="B351058" t="s">
        <v>281</v>
      </c>
    </row>
    <row r="351059" spans="2:2" x14ac:dyDescent="0.25">
      <c r="B351059" t="s">
        <v>282</v>
      </c>
    </row>
    <row r="351060" spans="2:2" x14ac:dyDescent="0.25">
      <c r="B351060" t="s">
        <v>283</v>
      </c>
    </row>
    <row r="351061" spans="2:2" x14ac:dyDescent="0.25">
      <c r="B351061" t="s">
        <v>284</v>
      </c>
    </row>
    <row r="351062" spans="2:2" x14ac:dyDescent="0.25">
      <c r="B351062" t="s">
        <v>285</v>
      </c>
    </row>
    <row r="351063" spans="2:2" x14ac:dyDescent="0.25">
      <c r="B351063" t="s">
        <v>286</v>
      </c>
    </row>
    <row r="351064" spans="2:2" x14ac:dyDescent="0.25">
      <c r="B351064" t="s">
        <v>287</v>
      </c>
    </row>
    <row r="351065" spans="2:2" x14ac:dyDescent="0.25">
      <c r="B351065" t="s">
        <v>288</v>
      </c>
    </row>
    <row r="351066" spans="2:2" x14ac:dyDescent="0.25">
      <c r="B351066" t="s">
        <v>289</v>
      </c>
    </row>
    <row r="351067" spans="2:2" x14ac:dyDescent="0.25">
      <c r="B351067" t="s">
        <v>290</v>
      </c>
    </row>
    <row r="351068" spans="2:2" x14ac:dyDescent="0.25">
      <c r="B351068" t="s">
        <v>291</v>
      </c>
    </row>
    <row r="351069" spans="2:2" x14ac:dyDescent="0.25">
      <c r="B351069" t="s">
        <v>292</v>
      </c>
    </row>
    <row r="351070" spans="2:2" x14ac:dyDescent="0.25">
      <c r="B351070" t="s">
        <v>293</v>
      </c>
    </row>
    <row r="351071" spans="2:2" x14ac:dyDescent="0.25">
      <c r="B351071" t="s">
        <v>294</v>
      </c>
    </row>
    <row r="351072" spans="2:2" x14ac:dyDescent="0.25">
      <c r="B351072" t="s">
        <v>295</v>
      </c>
    </row>
    <row r="351073" spans="2:2" x14ac:dyDescent="0.25">
      <c r="B351073" t="s">
        <v>296</v>
      </c>
    </row>
    <row r="351074" spans="2:2" x14ac:dyDescent="0.25">
      <c r="B351074" t="s">
        <v>297</v>
      </c>
    </row>
    <row r="351075" spans="2:2" x14ac:dyDescent="0.25">
      <c r="B351075" t="s">
        <v>298</v>
      </c>
    </row>
    <row r="351076" spans="2:2" x14ac:dyDescent="0.25">
      <c r="B351076" t="s">
        <v>299</v>
      </c>
    </row>
    <row r="351077" spans="2:2" x14ac:dyDescent="0.25">
      <c r="B351077" t="s">
        <v>300</v>
      </c>
    </row>
    <row r="351078" spans="2:2" x14ac:dyDescent="0.25">
      <c r="B351078" t="s">
        <v>301</v>
      </c>
    </row>
    <row r="351079" spans="2:2" x14ac:dyDescent="0.25">
      <c r="B351079" t="s">
        <v>302</v>
      </c>
    </row>
    <row r="351080" spans="2:2" x14ac:dyDescent="0.25">
      <c r="B351080" t="s">
        <v>303</v>
      </c>
    </row>
    <row r="351081" spans="2:2" x14ac:dyDescent="0.25">
      <c r="B351081" t="s">
        <v>304</v>
      </c>
    </row>
    <row r="351082" spans="2:2" x14ac:dyDescent="0.25">
      <c r="B351082" t="s">
        <v>305</v>
      </c>
    </row>
    <row r="351083" spans="2:2" x14ac:dyDescent="0.25">
      <c r="B351083" t="s">
        <v>306</v>
      </c>
    </row>
    <row r="351084" spans="2:2" x14ac:dyDescent="0.25">
      <c r="B351084" t="s">
        <v>307</v>
      </c>
    </row>
    <row r="351085" spans="2:2" x14ac:dyDescent="0.25">
      <c r="B351085" t="s">
        <v>308</v>
      </c>
    </row>
    <row r="351086" spans="2:2" x14ac:dyDescent="0.25">
      <c r="B351086" t="s">
        <v>309</v>
      </c>
    </row>
    <row r="351087" spans="2:2" x14ac:dyDescent="0.25">
      <c r="B351087" t="s">
        <v>310</v>
      </c>
    </row>
    <row r="351088" spans="2:2" x14ac:dyDescent="0.25">
      <c r="B351088" t="s">
        <v>311</v>
      </c>
    </row>
    <row r="351089" spans="2:2" x14ac:dyDescent="0.25">
      <c r="B351089" t="s">
        <v>312</v>
      </c>
    </row>
    <row r="351090" spans="2:2" x14ac:dyDescent="0.25">
      <c r="B351090" t="s">
        <v>313</v>
      </c>
    </row>
    <row r="351091" spans="2:2" x14ac:dyDescent="0.25">
      <c r="B351091" t="s">
        <v>314</v>
      </c>
    </row>
    <row r="351092" spans="2:2" x14ac:dyDescent="0.25">
      <c r="B351092" t="s">
        <v>315</v>
      </c>
    </row>
    <row r="351093" spans="2:2" x14ac:dyDescent="0.25">
      <c r="B351093" t="s">
        <v>316</v>
      </c>
    </row>
    <row r="351094" spans="2:2" x14ac:dyDescent="0.25">
      <c r="B351094" t="s">
        <v>317</v>
      </c>
    </row>
    <row r="351095" spans="2:2" x14ac:dyDescent="0.25">
      <c r="B351095" t="s">
        <v>318</v>
      </c>
    </row>
    <row r="351096" spans="2:2" x14ac:dyDescent="0.25">
      <c r="B351096" t="s">
        <v>319</v>
      </c>
    </row>
    <row r="351097" spans="2:2" x14ac:dyDescent="0.25">
      <c r="B351097" t="s">
        <v>320</v>
      </c>
    </row>
    <row r="351098" spans="2:2" x14ac:dyDescent="0.25">
      <c r="B351098" t="s">
        <v>321</v>
      </c>
    </row>
    <row r="351099" spans="2:2" x14ac:dyDescent="0.25">
      <c r="B351099" t="s">
        <v>322</v>
      </c>
    </row>
    <row r="351100" spans="2:2" x14ac:dyDescent="0.25">
      <c r="B351100" t="s">
        <v>323</v>
      </c>
    </row>
    <row r="351101" spans="2:2" x14ac:dyDescent="0.25">
      <c r="B351101" t="s">
        <v>324</v>
      </c>
    </row>
    <row r="351102" spans="2:2" x14ac:dyDescent="0.25">
      <c r="B351102" t="s">
        <v>325</v>
      </c>
    </row>
    <row r="351103" spans="2:2" x14ac:dyDescent="0.25">
      <c r="B351103" t="s">
        <v>326</v>
      </c>
    </row>
    <row r="351104" spans="2:2" x14ac:dyDescent="0.25">
      <c r="B351104" t="s">
        <v>327</v>
      </c>
    </row>
    <row r="351105" spans="2:2" x14ac:dyDescent="0.25">
      <c r="B351105" t="s">
        <v>328</v>
      </c>
    </row>
    <row r="351106" spans="2:2" x14ac:dyDescent="0.25">
      <c r="B351106" t="s">
        <v>329</v>
      </c>
    </row>
    <row r="351107" spans="2:2" x14ac:dyDescent="0.25">
      <c r="B351107" t="s">
        <v>330</v>
      </c>
    </row>
    <row r="351108" spans="2:2" x14ac:dyDescent="0.25">
      <c r="B351108" t="s">
        <v>331</v>
      </c>
    </row>
    <row r="351109" spans="2:2" x14ac:dyDescent="0.25">
      <c r="B351109" t="s">
        <v>332</v>
      </c>
    </row>
    <row r="351110" spans="2:2" x14ac:dyDescent="0.25">
      <c r="B351110" t="s">
        <v>333</v>
      </c>
    </row>
    <row r="351111" spans="2:2" x14ac:dyDescent="0.25">
      <c r="B351111" t="s">
        <v>334</v>
      </c>
    </row>
    <row r="351112" spans="2:2" x14ac:dyDescent="0.25">
      <c r="B351112" t="s">
        <v>335</v>
      </c>
    </row>
    <row r="351113" spans="2:2" x14ac:dyDescent="0.25">
      <c r="B351113" t="s">
        <v>336</v>
      </c>
    </row>
    <row r="351114" spans="2:2" x14ac:dyDescent="0.25">
      <c r="B351114" t="s">
        <v>337</v>
      </c>
    </row>
    <row r="351115" spans="2:2" x14ac:dyDescent="0.25">
      <c r="B351115" t="s">
        <v>338</v>
      </c>
    </row>
    <row r="351116" spans="2:2" x14ac:dyDescent="0.25">
      <c r="B351116" t="s">
        <v>339</v>
      </c>
    </row>
    <row r="351117" spans="2:2" x14ac:dyDescent="0.25">
      <c r="B351117" t="s">
        <v>340</v>
      </c>
    </row>
    <row r="351118" spans="2:2" x14ac:dyDescent="0.25">
      <c r="B351118" t="s">
        <v>341</v>
      </c>
    </row>
    <row r="351119" spans="2:2" x14ac:dyDescent="0.25">
      <c r="B351119" t="s">
        <v>342</v>
      </c>
    </row>
    <row r="351120" spans="2:2" x14ac:dyDescent="0.25">
      <c r="B351120" t="s">
        <v>343</v>
      </c>
    </row>
    <row r="351121" spans="2:2" x14ac:dyDescent="0.25">
      <c r="B351121" t="s">
        <v>344</v>
      </c>
    </row>
    <row r="351122" spans="2:2" x14ac:dyDescent="0.25">
      <c r="B351122" t="s">
        <v>345</v>
      </c>
    </row>
    <row r="351123" spans="2:2" x14ac:dyDescent="0.25">
      <c r="B351123" t="s">
        <v>346</v>
      </c>
    </row>
    <row r="351124" spans="2:2" x14ac:dyDescent="0.25">
      <c r="B351124" t="s">
        <v>347</v>
      </c>
    </row>
    <row r="351125" spans="2:2" x14ac:dyDescent="0.25">
      <c r="B351125" t="s">
        <v>348</v>
      </c>
    </row>
    <row r="351126" spans="2:2" x14ac:dyDescent="0.25">
      <c r="B351126" t="s">
        <v>349</v>
      </c>
    </row>
    <row r="351127" spans="2:2" x14ac:dyDescent="0.25">
      <c r="B351127" t="s">
        <v>350</v>
      </c>
    </row>
    <row r="351128" spans="2:2" x14ac:dyDescent="0.25">
      <c r="B351128" t="s">
        <v>351</v>
      </c>
    </row>
    <row r="351129" spans="2:2" x14ac:dyDescent="0.25">
      <c r="B351129" t="s">
        <v>352</v>
      </c>
    </row>
    <row r="351130" spans="2:2" x14ac:dyDescent="0.25">
      <c r="B351130" t="s">
        <v>353</v>
      </c>
    </row>
    <row r="351131" spans="2:2" x14ac:dyDescent="0.25">
      <c r="B351131" t="s">
        <v>354</v>
      </c>
    </row>
    <row r="351132" spans="2:2" x14ac:dyDescent="0.25">
      <c r="B351132" t="s">
        <v>355</v>
      </c>
    </row>
    <row r="351133" spans="2:2" x14ac:dyDescent="0.25">
      <c r="B351133" t="s">
        <v>356</v>
      </c>
    </row>
    <row r="351134" spans="2:2" x14ac:dyDescent="0.25">
      <c r="B351134" t="s">
        <v>357</v>
      </c>
    </row>
    <row r="351135" spans="2:2" x14ac:dyDescent="0.25">
      <c r="B351135" t="s">
        <v>358</v>
      </c>
    </row>
    <row r="351136" spans="2:2" x14ac:dyDescent="0.25">
      <c r="B351136" t="s">
        <v>359</v>
      </c>
    </row>
    <row r="351137" spans="2:2" x14ac:dyDescent="0.25">
      <c r="B351137" t="s">
        <v>360</v>
      </c>
    </row>
    <row r="351138" spans="2:2" x14ac:dyDescent="0.25">
      <c r="B351138" t="s">
        <v>361</v>
      </c>
    </row>
    <row r="351139" spans="2:2" x14ac:dyDescent="0.25">
      <c r="B351139" t="s">
        <v>362</v>
      </c>
    </row>
    <row r="351140" spans="2:2" x14ac:dyDescent="0.25">
      <c r="B351140" t="s">
        <v>363</v>
      </c>
    </row>
    <row r="351141" spans="2:2" x14ac:dyDescent="0.25">
      <c r="B351141" t="s">
        <v>364</v>
      </c>
    </row>
    <row r="351142" spans="2:2" x14ac:dyDescent="0.25">
      <c r="B351142" t="s">
        <v>365</v>
      </c>
    </row>
    <row r="351143" spans="2:2" x14ac:dyDescent="0.25">
      <c r="B351143" t="s">
        <v>366</v>
      </c>
    </row>
    <row r="351144" spans="2:2" x14ac:dyDescent="0.25">
      <c r="B351144" t="s">
        <v>367</v>
      </c>
    </row>
    <row r="351145" spans="2:2" x14ac:dyDescent="0.25">
      <c r="B351145" t="s">
        <v>368</v>
      </c>
    </row>
    <row r="351146" spans="2:2" x14ac:dyDescent="0.25">
      <c r="B351146" t="s">
        <v>369</v>
      </c>
    </row>
    <row r="351147" spans="2:2" x14ac:dyDescent="0.25">
      <c r="B351147" t="s">
        <v>370</v>
      </c>
    </row>
    <row r="351148" spans="2:2" x14ac:dyDescent="0.25">
      <c r="B351148" t="s">
        <v>371</v>
      </c>
    </row>
    <row r="351149" spans="2:2" x14ac:dyDescent="0.25">
      <c r="B351149" t="s">
        <v>372</v>
      </c>
    </row>
    <row r="351150" spans="2:2" x14ac:dyDescent="0.25">
      <c r="B351150" t="s">
        <v>373</v>
      </c>
    </row>
    <row r="351151" spans="2:2" x14ac:dyDescent="0.25">
      <c r="B351151" t="s">
        <v>374</v>
      </c>
    </row>
    <row r="351152" spans="2:2" x14ac:dyDescent="0.25">
      <c r="B351152" t="s">
        <v>375</v>
      </c>
    </row>
    <row r="351153" spans="2:2" x14ac:dyDescent="0.25">
      <c r="B351153" t="s">
        <v>376</v>
      </c>
    </row>
    <row r="351154" spans="2:2" x14ac:dyDescent="0.25">
      <c r="B351154" t="s">
        <v>377</v>
      </c>
    </row>
    <row r="351155" spans="2:2" x14ac:dyDescent="0.25">
      <c r="B351155" t="s">
        <v>378</v>
      </c>
    </row>
    <row r="351156" spans="2:2" x14ac:dyDescent="0.25">
      <c r="B351156" t="s">
        <v>379</v>
      </c>
    </row>
    <row r="351157" spans="2:2" x14ac:dyDescent="0.25">
      <c r="B351157" t="s">
        <v>380</v>
      </c>
    </row>
    <row r="351158" spans="2:2" x14ac:dyDescent="0.25">
      <c r="B351158" t="s">
        <v>381</v>
      </c>
    </row>
    <row r="351159" spans="2:2" x14ac:dyDescent="0.25">
      <c r="B351159" t="s">
        <v>382</v>
      </c>
    </row>
    <row r="351160" spans="2:2" x14ac:dyDescent="0.25">
      <c r="B351160" t="s">
        <v>383</v>
      </c>
    </row>
    <row r="351161" spans="2:2" x14ac:dyDescent="0.25">
      <c r="B351161" t="s">
        <v>384</v>
      </c>
    </row>
    <row r="351162" spans="2:2" x14ac:dyDescent="0.25">
      <c r="B351162" t="s">
        <v>385</v>
      </c>
    </row>
    <row r="351163" spans="2:2" x14ac:dyDescent="0.25">
      <c r="B351163" t="s">
        <v>386</v>
      </c>
    </row>
    <row r="351164" spans="2:2" x14ac:dyDescent="0.25">
      <c r="B351164" t="s">
        <v>387</v>
      </c>
    </row>
    <row r="351165" spans="2:2" x14ac:dyDescent="0.25">
      <c r="B351165" t="s">
        <v>388</v>
      </c>
    </row>
    <row r="351166" spans="2:2" x14ac:dyDescent="0.25">
      <c r="B351166" t="s">
        <v>389</v>
      </c>
    </row>
    <row r="351167" spans="2:2" x14ac:dyDescent="0.25">
      <c r="B351167" t="s">
        <v>390</v>
      </c>
    </row>
    <row r="351168" spans="2:2" x14ac:dyDescent="0.25">
      <c r="B351168" t="s">
        <v>391</v>
      </c>
    </row>
    <row r="351169" spans="2:2" x14ac:dyDescent="0.25">
      <c r="B351169" t="s">
        <v>392</v>
      </c>
    </row>
    <row r="351170" spans="2:2" x14ac:dyDescent="0.25">
      <c r="B351170" t="s">
        <v>393</v>
      </c>
    </row>
    <row r="351171" spans="2:2" x14ac:dyDescent="0.25">
      <c r="B351171" t="s">
        <v>394</v>
      </c>
    </row>
    <row r="351172" spans="2:2" x14ac:dyDescent="0.25">
      <c r="B351172" t="s">
        <v>395</v>
      </c>
    </row>
    <row r="351173" spans="2:2" x14ac:dyDescent="0.25">
      <c r="B351173" t="s">
        <v>396</v>
      </c>
    </row>
    <row r="351174" spans="2:2" x14ac:dyDescent="0.25">
      <c r="B351174" t="s">
        <v>397</v>
      </c>
    </row>
    <row r="351175" spans="2:2" x14ac:dyDescent="0.25">
      <c r="B351175" t="s">
        <v>398</v>
      </c>
    </row>
    <row r="351176" spans="2:2" x14ac:dyDescent="0.25">
      <c r="B351176" t="s">
        <v>399</v>
      </c>
    </row>
    <row r="351177" spans="2:2" x14ac:dyDescent="0.25">
      <c r="B351177" t="s">
        <v>400</v>
      </c>
    </row>
    <row r="351178" spans="2:2" x14ac:dyDescent="0.25">
      <c r="B351178" t="s">
        <v>401</v>
      </c>
    </row>
    <row r="351179" spans="2:2" x14ac:dyDescent="0.25">
      <c r="B351179" t="s">
        <v>402</v>
      </c>
    </row>
    <row r="351180" spans="2:2" x14ac:dyDescent="0.25">
      <c r="B351180" t="s">
        <v>403</v>
      </c>
    </row>
    <row r="351181" spans="2:2" x14ac:dyDescent="0.25">
      <c r="B351181" t="s">
        <v>404</v>
      </c>
    </row>
    <row r="351182" spans="2:2" x14ac:dyDescent="0.25">
      <c r="B351182" t="s">
        <v>405</v>
      </c>
    </row>
    <row r="351183" spans="2:2" x14ac:dyDescent="0.25">
      <c r="B351183" t="s">
        <v>406</v>
      </c>
    </row>
    <row r="351184" spans="2:2" x14ac:dyDescent="0.25">
      <c r="B351184" t="s">
        <v>407</v>
      </c>
    </row>
    <row r="351185" spans="2:2" x14ac:dyDescent="0.25">
      <c r="B351185" t="s">
        <v>408</v>
      </c>
    </row>
    <row r="351186" spans="2:2" x14ac:dyDescent="0.25">
      <c r="B351186" t="s">
        <v>409</v>
      </c>
    </row>
    <row r="351187" spans="2:2" x14ac:dyDescent="0.25">
      <c r="B351187" t="s">
        <v>410</v>
      </c>
    </row>
    <row r="351188" spans="2:2" x14ac:dyDescent="0.25">
      <c r="B351188" t="s">
        <v>411</v>
      </c>
    </row>
    <row r="351189" spans="2:2" x14ac:dyDescent="0.25">
      <c r="B351189" t="s">
        <v>412</v>
      </c>
    </row>
    <row r="351190" spans="2:2" x14ac:dyDescent="0.25">
      <c r="B351190" t="s">
        <v>413</v>
      </c>
    </row>
    <row r="351191" spans="2:2" x14ac:dyDescent="0.25">
      <c r="B351191" t="s">
        <v>414</v>
      </c>
    </row>
    <row r="351192" spans="2:2" x14ac:dyDescent="0.25">
      <c r="B351192" t="s">
        <v>415</v>
      </c>
    </row>
    <row r="351193" spans="2:2" x14ac:dyDescent="0.25">
      <c r="B351193" t="s">
        <v>416</v>
      </c>
    </row>
    <row r="351194" spans="2:2" x14ac:dyDescent="0.25">
      <c r="B351194" t="s">
        <v>417</v>
      </c>
    </row>
    <row r="351195" spans="2:2" x14ac:dyDescent="0.25">
      <c r="B351195" t="s">
        <v>418</v>
      </c>
    </row>
    <row r="351196" spans="2:2" x14ac:dyDescent="0.25">
      <c r="B351196" t="s">
        <v>419</v>
      </c>
    </row>
    <row r="351197" spans="2:2" x14ac:dyDescent="0.25">
      <c r="B351197" t="s">
        <v>420</v>
      </c>
    </row>
    <row r="351198" spans="2:2" x14ac:dyDescent="0.25">
      <c r="B351198" t="s">
        <v>421</v>
      </c>
    </row>
    <row r="351199" spans="2:2" x14ac:dyDescent="0.25">
      <c r="B351199" t="s">
        <v>422</v>
      </c>
    </row>
    <row r="351200" spans="2:2" x14ac:dyDescent="0.25">
      <c r="B351200" t="s">
        <v>423</v>
      </c>
    </row>
    <row r="351201" spans="2:2" x14ac:dyDescent="0.25">
      <c r="B351201" t="s">
        <v>424</v>
      </c>
    </row>
    <row r="351202" spans="2:2" x14ac:dyDescent="0.25">
      <c r="B351202" t="s">
        <v>425</v>
      </c>
    </row>
    <row r="351203" spans="2:2" x14ac:dyDescent="0.25">
      <c r="B351203" t="s">
        <v>426</v>
      </c>
    </row>
    <row r="351204" spans="2:2" x14ac:dyDescent="0.25">
      <c r="B351204" t="s">
        <v>427</v>
      </c>
    </row>
    <row r="351205" spans="2:2" x14ac:dyDescent="0.25">
      <c r="B351205" t="s">
        <v>428</v>
      </c>
    </row>
    <row r="351206" spans="2:2" x14ac:dyDescent="0.25">
      <c r="B351206" t="s">
        <v>429</v>
      </c>
    </row>
    <row r="351207" spans="2:2" x14ac:dyDescent="0.25">
      <c r="B351207" t="s">
        <v>430</v>
      </c>
    </row>
    <row r="351208" spans="2:2" x14ac:dyDescent="0.25">
      <c r="B351208" t="s">
        <v>431</v>
      </c>
    </row>
    <row r="351209" spans="2:2" x14ac:dyDescent="0.25">
      <c r="B351209" t="s">
        <v>432</v>
      </c>
    </row>
    <row r="351210" spans="2:2" x14ac:dyDescent="0.25">
      <c r="B351210" t="s">
        <v>433</v>
      </c>
    </row>
    <row r="351211" spans="2:2" x14ac:dyDescent="0.25">
      <c r="B351211" t="s">
        <v>434</v>
      </c>
    </row>
    <row r="351212" spans="2:2" x14ac:dyDescent="0.25">
      <c r="B351212" t="s">
        <v>435</v>
      </c>
    </row>
    <row r="351213" spans="2:2" x14ac:dyDescent="0.25">
      <c r="B351213" t="s">
        <v>436</v>
      </c>
    </row>
    <row r="351214" spans="2:2" x14ac:dyDescent="0.25">
      <c r="B351214" t="s">
        <v>437</v>
      </c>
    </row>
    <row r="351215" spans="2:2" x14ac:dyDescent="0.25">
      <c r="B351215" t="s">
        <v>438</v>
      </c>
    </row>
    <row r="351216" spans="2:2" x14ac:dyDescent="0.25">
      <c r="B351216" t="s">
        <v>439</v>
      </c>
    </row>
    <row r="351217" spans="2:2" x14ac:dyDescent="0.25">
      <c r="B351217" t="s">
        <v>440</v>
      </c>
    </row>
    <row r="351218" spans="2:2" x14ac:dyDescent="0.25">
      <c r="B351218" t="s">
        <v>441</v>
      </c>
    </row>
    <row r="351219" spans="2:2" x14ac:dyDescent="0.25">
      <c r="B351219" t="s">
        <v>442</v>
      </c>
    </row>
    <row r="351220" spans="2:2" x14ac:dyDescent="0.25">
      <c r="B351220" t="s">
        <v>443</v>
      </c>
    </row>
    <row r="351221" spans="2:2" x14ac:dyDescent="0.25">
      <c r="B351221" t="s">
        <v>444</v>
      </c>
    </row>
    <row r="351222" spans="2:2" x14ac:dyDescent="0.25">
      <c r="B351222" t="s">
        <v>445</v>
      </c>
    </row>
    <row r="351223" spans="2:2" x14ac:dyDescent="0.25">
      <c r="B351223" t="s">
        <v>446</v>
      </c>
    </row>
    <row r="351224" spans="2:2" x14ac:dyDescent="0.25">
      <c r="B351224" t="s">
        <v>447</v>
      </c>
    </row>
    <row r="351225" spans="2:2" x14ac:dyDescent="0.25">
      <c r="B351225" t="s">
        <v>448</v>
      </c>
    </row>
    <row r="351226" spans="2:2" x14ac:dyDescent="0.25">
      <c r="B351226" t="s">
        <v>449</v>
      </c>
    </row>
    <row r="351227" spans="2:2" x14ac:dyDescent="0.25">
      <c r="B351227" t="s">
        <v>450</v>
      </c>
    </row>
    <row r="351228" spans="2:2" x14ac:dyDescent="0.25">
      <c r="B351228" t="s">
        <v>451</v>
      </c>
    </row>
    <row r="351229" spans="2:2" x14ac:dyDescent="0.25">
      <c r="B351229" t="s">
        <v>452</v>
      </c>
    </row>
    <row r="351230" spans="2:2" x14ac:dyDescent="0.25">
      <c r="B351230" t="s">
        <v>453</v>
      </c>
    </row>
    <row r="351231" spans="2:2" x14ac:dyDescent="0.25">
      <c r="B351231" t="s">
        <v>454</v>
      </c>
    </row>
    <row r="351232" spans="2:2" x14ac:dyDescent="0.25">
      <c r="B351232" t="s">
        <v>455</v>
      </c>
    </row>
    <row r="351233" spans="2:2" x14ac:dyDescent="0.25">
      <c r="B351233" t="s">
        <v>456</v>
      </c>
    </row>
    <row r="351234" spans="2:2" x14ac:dyDescent="0.25">
      <c r="B351234" t="s">
        <v>457</v>
      </c>
    </row>
    <row r="351235" spans="2:2" x14ac:dyDescent="0.25">
      <c r="B351235" t="s">
        <v>458</v>
      </c>
    </row>
    <row r="351236" spans="2:2" x14ac:dyDescent="0.25">
      <c r="B351236" t="s">
        <v>459</v>
      </c>
    </row>
    <row r="351237" spans="2:2" x14ac:dyDescent="0.25">
      <c r="B351237" t="s">
        <v>460</v>
      </c>
    </row>
    <row r="351238" spans="2:2" x14ac:dyDescent="0.25">
      <c r="B351238" t="s">
        <v>461</v>
      </c>
    </row>
    <row r="351239" spans="2:2" x14ac:dyDescent="0.25">
      <c r="B351239" t="s">
        <v>462</v>
      </c>
    </row>
    <row r="351240" spans="2:2" x14ac:dyDescent="0.25">
      <c r="B351240" t="s">
        <v>463</v>
      </c>
    </row>
    <row r="351241" spans="2:2" x14ac:dyDescent="0.25">
      <c r="B351241" t="s">
        <v>464</v>
      </c>
    </row>
    <row r="351242" spans="2:2" x14ac:dyDescent="0.25">
      <c r="B351242" t="s">
        <v>465</v>
      </c>
    </row>
    <row r="351243" spans="2:2" x14ac:dyDescent="0.25">
      <c r="B351243" t="s">
        <v>466</v>
      </c>
    </row>
    <row r="351244" spans="2:2" x14ac:dyDescent="0.25">
      <c r="B351244" t="s">
        <v>467</v>
      </c>
    </row>
    <row r="351245" spans="2:2" x14ac:dyDescent="0.25">
      <c r="B351245" t="s">
        <v>468</v>
      </c>
    </row>
    <row r="351246" spans="2:2" x14ac:dyDescent="0.25">
      <c r="B351246" t="s">
        <v>469</v>
      </c>
    </row>
    <row r="351247" spans="2:2" x14ac:dyDescent="0.25">
      <c r="B351247" t="s">
        <v>470</v>
      </c>
    </row>
    <row r="351248" spans="2:2" x14ac:dyDescent="0.25">
      <c r="B351248" t="s">
        <v>471</v>
      </c>
    </row>
    <row r="351249" spans="2:2" x14ac:dyDescent="0.25">
      <c r="B351249" t="s">
        <v>472</v>
      </c>
    </row>
    <row r="351250" spans="2:2" x14ac:dyDescent="0.25">
      <c r="B351250" t="s">
        <v>473</v>
      </c>
    </row>
    <row r="351251" spans="2:2" x14ac:dyDescent="0.25">
      <c r="B351251" t="s">
        <v>474</v>
      </c>
    </row>
    <row r="351252" spans="2:2" x14ac:dyDescent="0.25">
      <c r="B351252" t="s">
        <v>475</v>
      </c>
    </row>
    <row r="351253" spans="2:2" x14ac:dyDescent="0.25">
      <c r="B351253" t="s">
        <v>476</v>
      </c>
    </row>
    <row r="351254" spans="2:2" x14ac:dyDescent="0.25">
      <c r="B351254" t="s">
        <v>477</v>
      </c>
    </row>
    <row r="351255" spans="2:2" x14ac:dyDescent="0.25">
      <c r="B351255" t="s">
        <v>478</v>
      </c>
    </row>
    <row r="351256" spans="2:2" x14ac:dyDescent="0.25">
      <c r="B351256" t="s">
        <v>479</v>
      </c>
    </row>
    <row r="351257" spans="2:2" x14ac:dyDescent="0.25">
      <c r="B351257" t="s">
        <v>480</v>
      </c>
    </row>
    <row r="351258" spans="2:2" x14ac:dyDescent="0.25">
      <c r="B351258" t="s">
        <v>481</v>
      </c>
    </row>
    <row r="351259" spans="2:2" x14ac:dyDescent="0.25">
      <c r="B351259" t="s">
        <v>482</v>
      </c>
    </row>
    <row r="351260" spans="2:2" x14ac:dyDescent="0.25">
      <c r="B351260" t="s">
        <v>483</v>
      </c>
    </row>
    <row r="351261" spans="2:2" x14ac:dyDescent="0.25">
      <c r="B351261" t="s">
        <v>484</v>
      </c>
    </row>
    <row r="351262" spans="2:2" x14ac:dyDescent="0.25">
      <c r="B351262" t="s">
        <v>485</v>
      </c>
    </row>
    <row r="351263" spans="2:2" x14ac:dyDescent="0.25">
      <c r="B351263" t="s">
        <v>486</v>
      </c>
    </row>
    <row r="351264" spans="2:2" x14ac:dyDescent="0.25">
      <c r="B351264" t="s">
        <v>487</v>
      </c>
    </row>
    <row r="351265" spans="2:2" x14ac:dyDescent="0.25">
      <c r="B351265" t="s">
        <v>488</v>
      </c>
    </row>
    <row r="351266" spans="2:2" x14ac:dyDescent="0.25">
      <c r="B351266" t="s">
        <v>489</v>
      </c>
    </row>
    <row r="351267" spans="2:2" x14ac:dyDescent="0.25">
      <c r="B351267" t="s">
        <v>490</v>
      </c>
    </row>
    <row r="351268" spans="2:2" x14ac:dyDescent="0.25">
      <c r="B351268" t="s">
        <v>491</v>
      </c>
    </row>
    <row r="351269" spans="2:2" x14ac:dyDescent="0.25">
      <c r="B351269" t="s">
        <v>492</v>
      </c>
    </row>
    <row r="351270" spans="2:2" x14ac:dyDescent="0.25">
      <c r="B351270" t="s">
        <v>493</v>
      </c>
    </row>
    <row r="351271" spans="2:2" x14ac:dyDescent="0.25">
      <c r="B351271" t="s">
        <v>494</v>
      </c>
    </row>
    <row r="351272" spans="2:2" x14ac:dyDescent="0.25">
      <c r="B351272" t="s">
        <v>495</v>
      </c>
    </row>
    <row r="351273" spans="2:2" x14ac:dyDescent="0.25">
      <c r="B351273" t="s">
        <v>496</v>
      </c>
    </row>
    <row r="351274" spans="2:2" x14ac:dyDescent="0.25">
      <c r="B351274" t="s">
        <v>497</v>
      </c>
    </row>
    <row r="351275" spans="2:2" x14ac:dyDescent="0.25">
      <c r="B351275" t="s">
        <v>498</v>
      </c>
    </row>
    <row r="351276" spans="2:2" x14ac:dyDescent="0.25">
      <c r="B351276" t="s">
        <v>499</v>
      </c>
    </row>
    <row r="351277" spans="2:2" x14ac:dyDescent="0.25">
      <c r="B351277" t="s">
        <v>500</v>
      </c>
    </row>
    <row r="351278" spans="2:2" x14ac:dyDescent="0.25">
      <c r="B351278" t="s">
        <v>501</v>
      </c>
    </row>
    <row r="351279" spans="2:2" x14ac:dyDescent="0.25">
      <c r="B351279" t="s">
        <v>502</v>
      </c>
    </row>
    <row r="351280" spans="2:2" x14ac:dyDescent="0.25">
      <c r="B351280" t="s">
        <v>503</v>
      </c>
    </row>
    <row r="351281" spans="2:2" x14ac:dyDescent="0.25">
      <c r="B351281" t="s">
        <v>504</v>
      </c>
    </row>
    <row r="351282" spans="2:2" x14ac:dyDescent="0.25">
      <c r="B351282" t="s">
        <v>505</v>
      </c>
    </row>
    <row r="351283" spans="2:2" x14ac:dyDescent="0.25">
      <c r="B351283" t="s">
        <v>506</v>
      </c>
    </row>
    <row r="351284" spans="2:2" x14ac:dyDescent="0.25">
      <c r="B351284" t="s">
        <v>507</v>
      </c>
    </row>
    <row r="351285" spans="2:2" x14ac:dyDescent="0.25">
      <c r="B351285" t="s">
        <v>508</v>
      </c>
    </row>
    <row r="351286" spans="2:2" x14ac:dyDescent="0.25">
      <c r="B351286" t="s">
        <v>509</v>
      </c>
    </row>
    <row r="351287" spans="2:2" x14ac:dyDescent="0.25">
      <c r="B351287" t="s">
        <v>510</v>
      </c>
    </row>
    <row r="351288" spans="2:2" x14ac:dyDescent="0.25">
      <c r="B351288" t="s">
        <v>511</v>
      </c>
    </row>
    <row r="351289" spans="2:2" x14ac:dyDescent="0.25">
      <c r="B351289" t="s">
        <v>512</v>
      </c>
    </row>
    <row r="351290" spans="2:2" x14ac:dyDescent="0.25">
      <c r="B351290" t="s">
        <v>513</v>
      </c>
    </row>
    <row r="351291" spans="2:2" x14ac:dyDescent="0.25">
      <c r="B351291" t="s">
        <v>514</v>
      </c>
    </row>
    <row r="351292" spans="2:2" x14ac:dyDescent="0.25">
      <c r="B351292" t="s">
        <v>515</v>
      </c>
    </row>
    <row r="351293" spans="2:2" x14ac:dyDescent="0.25">
      <c r="B351293" t="s">
        <v>516</v>
      </c>
    </row>
    <row r="351294" spans="2:2" x14ac:dyDescent="0.25">
      <c r="B351294" t="s">
        <v>517</v>
      </c>
    </row>
    <row r="351295" spans="2:2" x14ac:dyDescent="0.25">
      <c r="B351295" t="s">
        <v>518</v>
      </c>
    </row>
    <row r="351296" spans="2:2" x14ac:dyDescent="0.25">
      <c r="B351296" t="s">
        <v>519</v>
      </c>
    </row>
    <row r="351297" spans="2:2" x14ac:dyDescent="0.25">
      <c r="B351297" t="s">
        <v>520</v>
      </c>
    </row>
    <row r="351298" spans="2:2" x14ac:dyDescent="0.25">
      <c r="B351298" t="s">
        <v>521</v>
      </c>
    </row>
    <row r="351299" spans="2:2" x14ac:dyDescent="0.25">
      <c r="B351299" t="s">
        <v>522</v>
      </c>
    </row>
    <row r="351300" spans="2:2" x14ac:dyDescent="0.25">
      <c r="B351300" t="s">
        <v>523</v>
      </c>
    </row>
    <row r="351301" spans="2:2" x14ac:dyDescent="0.25">
      <c r="B351301" t="s">
        <v>524</v>
      </c>
    </row>
    <row r="351302" spans="2:2" x14ac:dyDescent="0.25">
      <c r="B351302" t="s">
        <v>525</v>
      </c>
    </row>
    <row r="351303" spans="2:2" x14ac:dyDescent="0.25">
      <c r="B351303" t="s">
        <v>526</v>
      </c>
    </row>
    <row r="351304" spans="2:2" x14ac:dyDescent="0.25">
      <c r="B351304" t="s">
        <v>527</v>
      </c>
    </row>
    <row r="351305" spans="2:2" x14ac:dyDescent="0.25">
      <c r="B351305" t="s">
        <v>528</v>
      </c>
    </row>
    <row r="351306" spans="2:2" x14ac:dyDescent="0.25">
      <c r="B351306" t="s">
        <v>529</v>
      </c>
    </row>
    <row r="351307" spans="2:2" x14ac:dyDescent="0.25">
      <c r="B351307" t="s">
        <v>530</v>
      </c>
    </row>
    <row r="351308" spans="2:2" x14ac:dyDescent="0.25">
      <c r="B351308" t="s">
        <v>531</v>
      </c>
    </row>
    <row r="351309" spans="2:2" x14ac:dyDescent="0.25">
      <c r="B351309" t="s">
        <v>532</v>
      </c>
    </row>
    <row r="351310" spans="2:2" x14ac:dyDescent="0.25">
      <c r="B351310" t="s">
        <v>533</v>
      </c>
    </row>
    <row r="351311" spans="2:2" x14ac:dyDescent="0.25">
      <c r="B351311" t="s">
        <v>534</v>
      </c>
    </row>
    <row r="351312" spans="2:2" x14ac:dyDescent="0.25">
      <c r="B351312" t="s">
        <v>535</v>
      </c>
    </row>
    <row r="351313" spans="2:2" x14ac:dyDescent="0.25">
      <c r="B351313" t="s">
        <v>536</v>
      </c>
    </row>
    <row r="351314" spans="2:2" x14ac:dyDescent="0.25">
      <c r="B351314" t="s">
        <v>537</v>
      </c>
    </row>
    <row r="351315" spans="2:2" x14ac:dyDescent="0.25">
      <c r="B351315" t="s">
        <v>538</v>
      </c>
    </row>
    <row r="351316" spans="2:2" x14ac:dyDescent="0.25">
      <c r="B351316" t="s">
        <v>539</v>
      </c>
    </row>
    <row r="351317" spans="2:2" x14ac:dyDescent="0.25">
      <c r="B351317" t="s">
        <v>540</v>
      </c>
    </row>
    <row r="351318" spans="2:2" x14ac:dyDescent="0.25">
      <c r="B351318" t="s">
        <v>541</v>
      </c>
    </row>
    <row r="351319" spans="2:2" x14ac:dyDescent="0.25">
      <c r="B351319" t="s">
        <v>542</v>
      </c>
    </row>
    <row r="351320" spans="2:2" x14ac:dyDescent="0.25">
      <c r="B351320" t="s">
        <v>543</v>
      </c>
    </row>
    <row r="351321" spans="2:2" x14ac:dyDescent="0.25">
      <c r="B351321" t="s">
        <v>544</v>
      </c>
    </row>
    <row r="351322" spans="2:2" x14ac:dyDescent="0.25">
      <c r="B351322" t="s">
        <v>545</v>
      </c>
    </row>
    <row r="351323" spans="2:2" x14ac:dyDescent="0.25">
      <c r="B351323" t="s">
        <v>546</v>
      </c>
    </row>
    <row r="351324" spans="2:2" x14ac:dyDescent="0.25">
      <c r="B351324" t="s">
        <v>547</v>
      </c>
    </row>
    <row r="351325" spans="2:2" x14ac:dyDescent="0.25">
      <c r="B351325" t="s">
        <v>548</v>
      </c>
    </row>
    <row r="351326" spans="2:2" x14ac:dyDescent="0.25">
      <c r="B351326" t="s">
        <v>549</v>
      </c>
    </row>
    <row r="351327" spans="2:2" x14ac:dyDescent="0.25">
      <c r="B351327" t="s">
        <v>550</v>
      </c>
    </row>
    <row r="351328" spans="2:2" x14ac:dyDescent="0.25">
      <c r="B351328" t="s">
        <v>551</v>
      </c>
    </row>
    <row r="351329" spans="2:2" x14ac:dyDescent="0.25">
      <c r="B351329" t="s">
        <v>552</v>
      </c>
    </row>
    <row r="351330" spans="2:2" x14ac:dyDescent="0.25">
      <c r="B351330" t="s">
        <v>553</v>
      </c>
    </row>
    <row r="351331" spans="2:2" x14ac:dyDescent="0.25">
      <c r="B351331" t="s">
        <v>554</v>
      </c>
    </row>
    <row r="351332" spans="2:2" x14ac:dyDescent="0.25">
      <c r="B351332" t="s">
        <v>555</v>
      </c>
    </row>
    <row r="351333" spans="2:2" x14ac:dyDescent="0.25">
      <c r="B351333" t="s">
        <v>556</v>
      </c>
    </row>
    <row r="351334" spans="2:2" x14ac:dyDescent="0.25">
      <c r="B351334" t="s">
        <v>557</v>
      </c>
    </row>
    <row r="351335" spans="2:2" x14ac:dyDescent="0.25">
      <c r="B351335" t="s">
        <v>558</v>
      </c>
    </row>
    <row r="351336" spans="2:2" x14ac:dyDescent="0.25">
      <c r="B351336" t="s">
        <v>559</v>
      </c>
    </row>
    <row r="351337" spans="2:2" x14ac:dyDescent="0.25">
      <c r="B351337" t="s">
        <v>560</v>
      </c>
    </row>
    <row r="351338" spans="2:2" x14ac:dyDescent="0.25">
      <c r="B351338" t="s">
        <v>561</v>
      </c>
    </row>
    <row r="351339" spans="2:2" x14ac:dyDescent="0.25">
      <c r="B351339" t="s">
        <v>562</v>
      </c>
    </row>
    <row r="351340" spans="2:2" x14ac:dyDescent="0.25">
      <c r="B351340" t="s">
        <v>563</v>
      </c>
    </row>
    <row r="351341" spans="2:2" x14ac:dyDescent="0.25">
      <c r="B351341" t="s">
        <v>564</v>
      </c>
    </row>
    <row r="351342" spans="2:2" x14ac:dyDescent="0.25">
      <c r="B351342" t="s">
        <v>565</v>
      </c>
    </row>
    <row r="351343" spans="2:2" x14ac:dyDescent="0.25">
      <c r="B351343" t="s">
        <v>566</v>
      </c>
    </row>
    <row r="351344" spans="2:2" x14ac:dyDescent="0.25">
      <c r="B351344" t="s">
        <v>567</v>
      </c>
    </row>
    <row r="351345" spans="2:2" x14ac:dyDescent="0.25">
      <c r="B351345" t="s">
        <v>568</v>
      </c>
    </row>
    <row r="351346" spans="2:2" x14ac:dyDescent="0.25">
      <c r="B351346" t="s">
        <v>569</v>
      </c>
    </row>
    <row r="351347" spans="2:2" x14ac:dyDescent="0.25">
      <c r="B351347" t="s">
        <v>570</v>
      </c>
    </row>
    <row r="351348" spans="2:2" x14ac:dyDescent="0.25">
      <c r="B351348" t="s">
        <v>571</v>
      </c>
    </row>
    <row r="351349" spans="2:2" x14ac:dyDescent="0.25">
      <c r="B351349" t="s">
        <v>572</v>
      </c>
    </row>
    <row r="351350" spans="2:2" x14ac:dyDescent="0.25">
      <c r="B351350" t="s">
        <v>573</v>
      </c>
    </row>
    <row r="351351" spans="2:2" x14ac:dyDescent="0.25">
      <c r="B351351" t="s">
        <v>574</v>
      </c>
    </row>
    <row r="351352" spans="2:2" x14ac:dyDescent="0.25">
      <c r="B351352" t="s">
        <v>575</v>
      </c>
    </row>
    <row r="351353" spans="2:2" x14ac:dyDescent="0.25">
      <c r="B351353" t="s">
        <v>576</v>
      </c>
    </row>
    <row r="351354" spans="2:2" x14ac:dyDescent="0.25">
      <c r="B351354" t="s">
        <v>577</v>
      </c>
    </row>
    <row r="351355" spans="2:2" x14ac:dyDescent="0.25">
      <c r="B351355" t="s">
        <v>578</v>
      </c>
    </row>
    <row r="351356" spans="2:2" x14ac:dyDescent="0.25">
      <c r="B351356" t="s">
        <v>579</v>
      </c>
    </row>
    <row r="351357" spans="2:2" x14ac:dyDescent="0.25">
      <c r="B351357" t="s">
        <v>580</v>
      </c>
    </row>
    <row r="351358" spans="2:2" x14ac:dyDescent="0.25">
      <c r="B351358" t="s">
        <v>581</v>
      </c>
    </row>
    <row r="351359" spans="2:2" x14ac:dyDescent="0.25">
      <c r="B351359" t="s">
        <v>582</v>
      </c>
    </row>
    <row r="351360" spans="2:2" x14ac:dyDescent="0.25">
      <c r="B351360" t="s">
        <v>583</v>
      </c>
    </row>
    <row r="351361" spans="2:2" x14ac:dyDescent="0.25">
      <c r="B351361" t="s">
        <v>584</v>
      </c>
    </row>
    <row r="351362" spans="2:2" x14ac:dyDescent="0.25">
      <c r="B351362" t="s">
        <v>585</v>
      </c>
    </row>
    <row r="351363" spans="2:2" x14ac:dyDescent="0.25">
      <c r="B351363" t="s">
        <v>586</v>
      </c>
    </row>
    <row r="351364" spans="2:2" x14ac:dyDescent="0.25">
      <c r="B351364" t="s">
        <v>587</v>
      </c>
    </row>
    <row r="351365" spans="2:2" x14ac:dyDescent="0.25">
      <c r="B351365" t="s">
        <v>588</v>
      </c>
    </row>
    <row r="351366" spans="2:2" x14ac:dyDescent="0.25">
      <c r="B351366" t="s">
        <v>589</v>
      </c>
    </row>
    <row r="351367" spans="2:2" x14ac:dyDescent="0.25">
      <c r="B351367" t="s">
        <v>590</v>
      </c>
    </row>
    <row r="351368" spans="2:2" x14ac:dyDescent="0.25">
      <c r="B351368" t="s">
        <v>591</v>
      </c>
    </row>
    <row r="351369" spans="2:2" x14ac:dyDescent="0.25">
      <c r="B351369" t="s">
        <v>592</v>
      </c>
    </row>
    <row r="351370" spans="2:2" x14ac:dyDescent="0.25">
      <c r="B351370" t="s">
        <v>593</v>
      </c>
    </row>
    <row r="351371" spans="2:2" x14ac:dyDescent="0.25">
      <c r="B351371" t="s">
        <v>594</v>
      </c>
    </row>
    <row r="351372" spans="2:2" x14ac:dyDescent="0.25">
      <c r="B351372" t="s">
        <v>595</v>
      </c>
    </row>
    <row r="351373" spans="2:2" x14ac:dyDescent="0.25">
      <c r="B351373" t="s">
        <v>596</v>
      </c>
    </row>
    <row r="351374" spans="2:2" x14ac:dyDescent="0.25">
      <c r="B351374" t="s">
        <v>597</v>
      </c>
    </row>
    <row r="351375" spans="2:2" x14ac:dyDescent="0.25">
      <c r="B351375" t="s">
        <v>598</v>
      </c>
    </row>
    <row r="351376" spans="2:2" x14ac:dyDescent="0.25">
      <c r="B351376" t="s">
        <v>599</v>
      </c>
    </row>
    <row r="351377" spans="2:2" x14ac:dyDescent="0.25">
      <c r="B351377" t="s">
        <v>600</v>
      </c>
    </row>
    <row r="351378" spans="2:2" x14ac:dyDescent="0.25">
      <c r="B351378" t="s">
        <v>601</v>
      </c>
    </row>
    <row r="351379" spans="2:2" x14ac:dyDescent="0.25">
      <c r="B351379" t="s">
        <v>602</v>
      </c>
    </row>
    <row r="351380" spans="2:2" x14ac:dyDescent="0.25">
      <c r="B351380" t="s">
        <v>603</v>
      </c>
    </row>
    <row r="351381" spans="2:2" x14ac:dyDescent="0.25">
      <c r="B351381" t="s">
        <v>604</v>
      </c>
    </row>
    <row r="351382" spans="2:2" x14ac:dyDescent="0.25">
      <c r="B351382" t="s">
        <v>605</v>
      </c>
    </row>
    <row r="351383" spans="2:2" x14ac:dyDescent="0.25">
      <c r="B351383" t="s">
        <v>606</v>
      </c>
    </row>
    <row r="351384" spans="2:2" x14ac:dyDescent="0.25">
      <c r="B351384" t="s">
        <v>607</v>
      </c>
    </row>
    <row r="351385" spans="2:2" x14ac:dyDescent="0.25">
      <c r="B351385" t="s">
        <v>608</v>
      </c>
    </row>
    <row r="351386" spans="2:2" x14ac:dyDescent="0.25">
      <c r="B351386" t="s">
        <v>609</v>
      </c>
    </row>
    <row r="351387" spans="2:2" x14ac:dyDescent="0.25">
      <c r="B351387" t="s">
        <v>610</v>
      </c>
    </row>
    <row r="351388" spans="2:2" x14ac:dyDescent="0.25">
      <c r="B351388" t="s">
        <v>611</v>
      </c>
    </row>
    <row r="351389" spans="2:2" x14ac:dyDescent="0.25">
      <c r="B351389" t="s">
        <v>612</v>
      </c>
    </row>
    <row r="351390" spans="2:2" x14ac:dyDescent="0.25">
      <c r="B351390" t="s">
        <v>613</v>
      </c>
    </row>
    <row r="351391" spans="2:2" x14ac:dyDescent="0.25">
      <c r="B351391" t="s">
        <v>614</v>
      </c>
    </row>
    <row r="351392" spans="2:2" x14ac:dyDescent="0.25">
      <c r="B351392" t="s">
        <v>615</v>
      </c>
    </row>
    <row r="351393" spans="2:2" x14ac:dyDescent="0.25">
      <c r="B351393" t="s">
        <v>616</v>
      </c>
    </row>
    <row r="351394" spans="2:2" x14ac:dyDescent="0.25">
      <c r="B351394" t="s">
        <v>617</v>
      </c>
    </row>
    <row r="351395" spans="2:2" x14ac:dyDescent="0.25">
      <c r="B351395" t="s">
        <v>618</v>
      </c>
    </row>
    <row r="351396" spans="2:2" x14ac:dyDescent="0.25">
      <c r="B351396" t="s">
        <v>619</v>
      </c>
    </row>
    <row r="351397" spans="2:2" x14ac:dyDescent="0.25">
      <c r="B351397" t="s">
        <v>620</v>
      </c>
    </row>
    <row r="351398" spans="2:2" x14ac:dyDescent="0.25">
      <c r="B351398" t="s">
        <v>621</v>
      </c>
    </row>
    <row r="351399" spans="2:2" x14ac:dyDescent="0.25">
      <c r="B351399" t="s">
        <v>622</v>
      </c>
    </row>
    <row r="351400" spans="2:2" x14ac:dyDescent="0.25">
      <c r="B351400" t="s">
        <v>623</v>
      </c>
    </row>
    <row r="351401" spans="2:2" x14ac:dyDescent="0.25">
      <c r="B351401" t="s">
        <v>624</v>
      </c>
    </row>
    <row r="351402" spans="2:2" x14ac:dyDescent="0.25">
      <c r="B351402" t="s">
        <v>625</v>
      </c>
    </row>
    <row r="351403" spans="2:2" x14ac:dyDescent="0.25">
      <c r="B351403" t="s">
        <v>626</v>
      </c>
    </row>
    <row r="351404" spans="2:2" x14ac:dyDescent="0.25">
      <c r="B351404" t="s">
        <v>627</v>
      </c>
    </row>
    <row r="351405" spans="2:2" x14ac:dyDescent="0.25">
      <c r="B351405" t="s">
        <v>628</v>
      </c>
    </row>
    <row r="351406" spans="2:2" x14ac:dyDescent="0.25">
      <c r="B351406" t="s">
        <v>629</v>
      </c>
    </row>
    <row r="351407" spans="2:2" x14ac:dyDescent="0.25">
      <c r="B351407" t="s">
        <v>630</v>
      </c>
    </row>
    <row r="351408" spans="2:2" x14ac:dyDescent="0.25">
      <c r="B351408" t="s">
        <v>631</v>
      </c>
    </row>
    <row r="351409" spans="2:2" x14ac:dyDescent="0.25">
      <c r="B351409" t="s">
        <v>632</v>
      </c>
    </row>
    <row r="351410" spans="2:2" x14ac:dyDescent="0.25">
      <c r="B351410" t="s">
        <v>633</v>
      </c>
    </row>
    <row r="351411" spans="2:2" x14ac:dyDescent="0.25">
      <c r="B351411" t="s">
        <v>634</v>
      </c>
    </row>
    <row r="351412" spans="2:2" x14ac:dyDescent="0.25">
      <c r="B351412" t="s">
        <v>635</v>
      </c>
    </row>
    <row r="351413" spans="2:2" x14ac:dyDescent="0.25">
      <c r="B351413" t="s">
        <v>636</v>
      </c>
    </row>
    <row r="351414" spans="2:2" x14ac:dyDescent="0.25">
      <c r="B351414" t="s">
        <v>637</v>
      </c>
    </row>
    <row r="351415" spans="2:2" x14ac:dyDescent="0.25">
      <c r="B351415" t="s">
        <v>638</v>
      </c>
    </row>
    <row r="351416" spans="2:2" x14ac:dyDescent="0.25">
      <c r="B351416" t="s">
        <v>639</v>
      </c>
    </row>
    <row r="351417" spans="2:2" x14ac:dyDescent="0.25">
      <c r="B351417" t="s">
        <v>640</v>
      </c>
    </row>
    <row r="351418" spans="2:2" x14ac:dyDescent="0.25">
      <c r="B351418" t="s">
        <v>641</v>
      </c>
    </row>
    <row r="351419" spans="2:2" x14ac:dyDescent="0.25">
      <c r="B351419" t="s">
        <v>642</v>
      </c>
    </row>
    <row r="351420" spans="2:2" x14ac:dyDescent="0.25">
      <c r="B351420" t="s">
        <v>643</v>
      </c>
    </row>
    <row r="351421" spans="2:2" x14ac:dyDescent="0.25">
      <c r="B351421" t="s">
        <v>644</v>
      </c>
    </row>
    <row r="351422" spans="2:2" x14ac:dyDescent="0.25">
      <c r="B351422" t="s">
        <v>645</v>
      </c>
    </row>
    <row r="351423" spans="2:2" x14ac:dyDescent="0.25">
      <c r="B351423" t="s">
        <v>646</v>
      </c>
    </row>
    <row r="351424" spans="2:2" x14ac:dyDescent="0.25">
      <c r="B351424" t="s">
        <v>647</v>
      </c>
    </row>
    <row r="351425" spans="2:2" x14ac:dyDescent="0.25">
      <c r="B351425" t="s">
        <v>648</v>
      </c>
    </row>
    <row r="351426" spans="2:2" x14ac:dyDescent="0.25">
      <c r="B351426" t="s">
        <v>649</v>
      </c>
    </row>
    <row r="351427" spans="2:2" x14ac:dyDescent="0.25">
      <c r="B351427" t="s">
        <v>650</v>
      </c>
    </row>
    <row r="351428" spans="2:2" x14ac:dyDescent="0.25">
      <c r="B351428" t="s">
        <v>651</v>
      </c>
    </row>
    <row r="351429" spans="2:2" x14ac:dyDescent="0.25">
      <c r="B351429" t="s">
        <v>652</v>
      </c>
    </row>
    <row r="351430" spans="2:2" x14ac:dyDescent="0.25">
      <c r="B351430" t="s">
        <v>653</v>
      </c>
    </row>
    <row r="351431" spans="2:2" x14ac:dyDescent="0.25">
      <c r="B351431" t="s">
        <v>654</v>
      </c>
    </row>
    <row r="351432" spans="2:2" x14ac:dyDescent="0.25">
      <c r="B351432" t="s">
        <v>655</v>
      </c>
    </row>
    <row r="351433" spans="2:2" x14ac:dyDescent="0.25">
      <c r="B351433" t="s">
        <v>656</v>
      </c>
    </row>
    <row r="351434" spans="2:2" x14ac:dyDescent="0.25">
      <c r="B351434" t="s">
        <v>657</v>
      </c>
    </row>
    <row r="351435" spans="2:2" x14ac:dyDescent="0.25">
      <c r="B351435" t="s">
        <v>658</v>
      </c>
    </row>
    <row r="351436" spans="2:2" x14ac:dyDescent="0.25">
      <c r="B351436" t="s">
        <v>659</v>
      </c>
    </row>
    <row r="351437" spans="2:2" x14ac:dyDescent="0.25">
      <c r="B351437" t="s">
        <v>660</v>
      </c>
    </row>
    <row r="351438" spans="2:2" x14ac:dyDescent="0.25">
      <c r="B351438" t="s">
        <v>661</v>
      </c>
    </row>
    <row r="351439" spans="2:2" x14ac:dyDescent="0.25">
      <c r="B351439" t="s">
        <v>662</v>
      </c>
    </row>
    <row r="351440" spans="2:2" x14ac:dyDescent="0.25">
      <c r="B351440" t="s">
        <v>663</v>
      </c>
    </row>
    <row r="351441" spans="2:2" x14ac:dyDescent="0.25">
      <c r="B351441" t="s">
        <v>664</v>
      </c>
    </row>
    <row r="351442" spans="2:2" x14ac:dyDescent="0.25">
      <c r="B351442" t="s">
        <v>665</v>
      </c>
    </row>
    <row r="351443" spans="2:2" x14ac:dyDescent="0.25">
      <c r="B351443" t="s">
        <v>666</v>
      </c>
    </row>
    <row r="351444" spans="2:2" x14ac:dyDescent="0.25">
      <c r="B351444" t="s">
        <v>667</v>
      </c>
    </row>
    <row r="351445" spans="2:2" x14ac:dyDescent="0.25">
      <c r="B351445" t="s">
        <v>668</v>
      </c>
    </row>
    <row r="351446" spans="2:2" x14ac:dyDescent="0.25">
      <c r="B351446" t="s">
        <v>669</v>
      </c>
    </row>
    <row r="351447" spans="2:2" x14ac:dyDescent="0.25">
      <c r="B351447" t="s">
        <v>670</v>
      </c>
    </row>
    <row r="351448" spans="2:2" x14ac:dyDescent="0.25">
      <c r="B351448" t="s">
        <v>671</v>
      </c>
    </row>
    <row r="351449" spans="2:2" x14ac:dyDescent="0.25">
      <c r="B351449" t="s">
        <v>672</v>
      </c>
    </row>
    <row r="351450" spans="2:2" x14ac:dyDescent="0.25">
      <c r="B351450" t="s">
        <v>673</v>
      </c>
    </row>
    <row r="351451" spans="2:2" x14ac:dyDescent="0.25">
      <c r="B351451" t="s">
        <v>674</v>
      </c>
    </row>
    <row r="351452" spans="2:2" x14ac:dyDescent="0.25">
      <c r="B351452" t="s">
        <v>675</v>
      </c>
    </row>
    <row r="351453" spans="2:2" x14ac:dyDescent="0.25">
      <c r="B351453" t="s">
        <v>676</v>
      </c>
    </row>
    <row r="351454" spans="2:2" x14ac:dyDescent="0.25">
      <c r="B351454" t="s">
        <v>677</v>
      </c>
    </row>
    <row r="351455" spans="2:2" x14ac:dyDescent="0.25">
      <c r="B351455" t="s">
        <v>678</v>
      </c>
    </row>
    <row r="351456" spans="2:2" x14ac:dyDescent="0.25">
      <c r="B351456" t="s">
        <v>679</v>
      </c>
    </row>
    <row r="351457" spans="2:2" x14ac:dyDescent="0.25">
      <c r="B351457" t="s">
        <v>680</v>
      </c>
    </row>
    <row r="351458" spans="2:2" x14ac:dyDescent="0.25">
      <c r="B351458" t="s">
        <v>681</v>
      </c>
    </row>
    <row r="351459" spans="2:2" x14ac:dyDescent="0.25">
      <c r="B351459" t="s">
        <v>682</v>
      </c>
    </row>
    <row r="351460" spans="2:2" x14ac:dyDescent="0.25">
      <c r="B351460" t="s">
        <v>683</v>
      </c>
    </row>
    <row r="351461" spans="2:2" x14ac:dyDescent="0.25">
      <c r="B351461" t="s">
        <v>684</v>
      </c>
    </row>
    <row r="351462" spans="2:2" x14ac:dyDescent="0.25">
      <c r="B351462" t="s">
        <v>685</v>
      </c>
    </row>
    <row r="351463" spans="2:2" x14ac:dyDescent="0.25">
      <c r="B351463" t="s">
        <v>686</v>
      </c>
    </row>
    <row r="351464" spans="2:2" x14ac:dyDescent="0.25">
      <c r="B351464" t="s">
        <v>687</v>
      </c>
    </row>
    <row r="351465" spans="2:2" x14ac:dyDescent="0.25">
      <c r="B351465" t="s">
        <v>688</v>
      </c>
    </row>
    <row r="351466" spans="2:2" x14ac:dyDescent="0.25">
      <c r="B351466" t="s">
        <v>689</v>
      </c>
    </row>
    <row r="351467" spans="2:2" x14ac:dyDescent="0.25">
      <c r="B351467" t="s">
        <v>690</v>
      </c>
    </row>
    <row r="351468" spans="2:2" x14ac:dyDescent="0.25">
      <c r="B351468" t="s">
        <v>691</v>
      </c>
    </row>
    <row r="351469" spans="2:2" x14ac:dyDescent="0.25">
      <c r="B351469" t="s">
        <v>692</v>
      </c>
    </row>
    <row r="351470" spans="2:2" x14ac:dyDescent="0.25">
      <c r="B351470" t="s">
        <v>693</v>
      </c>
    </row>
    <row r="351471" spans="2:2" x14ac:dyDescent="0.25">
      <c r="B351471" t="s">
        <v>694</v>
      </c>
    </row>
    <row r="351472" spans="2:2" x14ac:dyDescent="0.25">
      <c r="B351472" t="s">
        <v>695</v>
      </c>
    </row>
    <row r="351473" spans="2:2" x14ac:dyDescent="0.25">
      <c r="B351473" t="s">
        <v>696</v>
      </c>
    </row>
    <row r="351474" spans="2:2" x14ac:dyDescent="0.25">
      <c r="B351474" t="s">
        <v>697</v>
      </c>
    </row>
    <row r="351475" spans="2:2" x14ac:dyDescent="0.25">
      <c r="B351475" t="s">
        <v>698</v>
      </c>
    </row>
    <row r="351476" spans="2:2" x14ac:dyDescent="0.25">
      <c r="B351476" t="s">
        <v>699</v>
      </c>
    </row>
    <row r="351477" spans="2:2" x14ac:dyDescent="0.25">
      <c r="B351477" t="s">
        <v>700</v>
      </c>
    </row>
    <row r="351478" spans="2:2" x14ac:dyDescent="0.25">
      <c r="B351478" t="s">
        <v>701</v>
      </c>
    </row>
    <row r="351479" spans="2:2" x14ac:dyDescent="0.25">
      <c r="B351479" t="s">
        <v>702</v>
      </c>
    </row>
    <row r="351480" spans="2:2" x14ac:dyDescent="0.25">
      <c r="B351480" t="s">
        <v>703</v>
      </c>
    </row>
    <row r="351481" spans="2:2" x14ac:dyDescent="0.25">
      <c r="B351481" t="s">
        <v>704</v>
      </c>
    </row>
    <row r="351482" spans="2:2" x14ac:dyDescent="0.25">
      <c r="B351482" t="s">
        <v>705</v>
      </c>
    </row>
    <row r="351483" spans="2:2" x14ac:dyDescent="0.25">
      <c r="B351483" t="s">
        <v>706</v>
      </c>
    </row>
    <row r="351484" spans="2:2" x14ac:dyDescent="0.25">
      <c r="B351484" t="s">
        <v>707</v>
      </c>
    </row>
    <row r="351485" spans="2:2" x14ac:dyDescent="0.25">
      <c r="B351485" t="s">
        <v>708</v>
      </c>
    </row>
    <row r="351486" spans="2:2" x14ac:dyDescent="0.25">
      <c r="B351486" t="s">
        <v>709</v>
      </c>
    </row>
    <row r="351487" spans="2:2" x14ac:dyDescent="0.25">
      <c r="B351487" t="s">
        <v>710</v>
      </c>
    </row>
    <row r="351488" spans="2:2" x14ac:dyDescent="0.25">
      <c r="B351488" t="s">
        <v>711</v>
      </c>
    </row>
    <row r="351489" spans="2:2" x14ac:dyDescent="0.25">
      <c r="B351489" t="s">
        <v>712</v>
      </c>
    </row>
    <row r="351490" spans="2:2" x14ac:dyDescent="0.25">
      <c r="B351490" t="s">
        <v>713</v>
      </c>
    </row>
    <row r="351491" spans="2:2" x14ac:dyDescent="0.25">
      <c r="B351491" t="s">
        <v>714</v>
      </c>
    </row>
    <row r="351492" spans="2:2" x14ac:dyDescent="0.25">
      <c r="B351492" t="s">
        <v>715</v>
      </c>
    </row>
    <row r="351493" spans="2:2" x14ac:dyDescent="0.25">
      <c r="B351493" t="s">
        <v>716</v>
      </c>
    </row>
    <row r="351494" spans="2:2" x14ac:dyDescent="0.25">
      <c r="B351494" t="s">
        <v>717</v>
      </c>
    </row>
    <row r="351495" spans="2:2" x14ac:dyDescent="0.25">
      <c r="B351495" t="s">
        <v>718</v>
      </c>
    </row>
    <row r="351496" spans="2:2" x14ac:dyDescent="0.25">
      <c r="B351496" t="s">
        <v>719</v>
      </c>
    </row>
    <row r="351497" spans="2:2" x14ac:dyDescent="0.25">
      <c r="B351497" t="s">
        <v>720</v>
      </c>
    </row>
    <row r="351498" spans="2:2" x14ac:dyDescent="0.25">
      <c r="B351498" t="s">
        <v>721</v>
      </c>
    </row>
    <row r="351499" spans="2:2" x14ac:dyDescent="0.25">
      <c r="B351499" t="s">
        <v>722</v>
      </c>
    </row>
    <row r="351500" spans="2:2" x14ac:dyDescent="0.25">
      <c r="B351500" t="s">
        <v>723</v>
      </c>
    </row>
    <row r="351501" spans="2:2" x14ac:dyDescent="0.25">
      <c r="B351501" t="s">
        <v>724</v>
      </c>
    </row>
    <row r="351502" spans="2:2" x14ac:dyDescent="0.25">
      <c r="B351502" t="s">
        <v>725</v>
      </c>
    </row>
    <row r="351503" spans="2:2" x14ac:dyDescent="0.25">
      <c r="B351503" t="s">
        <v>726</v>
      </c>
    </row>
    <row r="351504" spans="2:2" x14ac:dyDescent="0.25">
      <c r="B351504" t="s">
        <v>727</v>
      </c>
    </row>
    <row r="351505" spans="2:2" x14ac:dyDescent="0.25">
      <c r="B351505" t="s">
        <v>728</v>
      </c>
    </row>
    <row r="351506" spans="2:2" x14ac:dyDescent="0.25">
      <c r="B351506" t="s">
        <v>729</v>
      </c>
    </row>
    <row r="351507" spans="2:2" x14ac:dyDescent="0.25">
      <c r="B351507" t="s">
        <v>730</v>
      </c>
    </row>
    <row r="351508" spans="2:2" x14ac:dyDescent="0.25">
      <c r="B351508" t="s">
        <v>731</v>
      </c>
    </row>
    <row r="351509" spans="2:2" x14ac:dyDescent="0.25">
      <c r="B351509" t="s">
        <v>732</v>
      </c>
    </row>
    <row r="351510" spans="2:2" x14ac:dyDescent="0.25">
      <c r="B351510" t="s">
        <v>733</v>
      </c>
    </row>
    <row r="351511" spans="2:2" x14ac:dyDescent="0.25">
      <c r="B351511" t="s">
        <v>734</v>
      </c>
    </row>
    <row r="351512" spans="2:2" x14ac:dyDescent="0.25">
      <c r="B351512" t="s">
        <v>735</v>
      </c>
    </row>
    <row r="351513" spans="2:2" x14ac:dyDescent="0.25">
      <c r="B351513" t="s">
        <v>736</v>
      </c>
    </row>
    <row r="351514" spans="2:2" x14ac:dyDescent="0.25">
      <c r="B351514" t="s">
        <v>737</v>
      </c>
    </row>
    <row r="351515" spans="2:2" x14ac:dyDescent="0.25">
      <c r="B351515" t="s">
        <v>738</v>
      </c>
    </row>
    <row r="351516" spans="2:2" x14ac:dyDescent="0.25">
      <c r="B351516" t="s">
        <v>739</v>
      </c>
    </row>
    <row r="351517" spans="2:2" x14ac:dyDescent="0.25">
      <c r="B351517" t="s">
        <v>740</v>
      </c>
    </row>
    <row r="351518" spans="2:2" x14ac:dyDescent="0.25">
      <c r="B351518" t="s">
        <v>741</v>
      </c>
    </row>
    <row r="351519" spans="2:2" x14ac:dyDescent="0.25">
      <c r="B351519" t="s">
        <v>742</v>
      </c>
    </row>
    <row r="351520" spans="2:2" x14ac:dyDescent="0.25">
      <c r="B351520" t="s">
        <v>743</v>
      </c>
    </row>
    <row r="351521" spans="2:2" x14ac:dyDescent="0.25">
      <c r="B351521" t="s">
        <v>744</v>
      </c>
    </row>
    <row r="351522" spans="2:2" x14ac:dyDescent="0.25">
      <c r="B351522" t="s">
        <v>745</v>
      </c>
    </row>
    <row r="351523" spans="2:2" x14ac:dyDescent="0.25">
      <c r="B351523" t="s">
        <v>746</v>
      </c>
    </row>
    <row r="351524" spans="2:2" x14ac:dyDescent="0.25">
      <c r="B351524" t="s">
        <v>747</v>
      </c>
    </row>
    <row r="351525" spans="2:2" x14ac:dyDescent="0.25">
      <c r="B351525" t="s">
        <v>748</v>
      </c>
    </row>
    <row r="351526" spans="2:2" x14ac:dyDescent="0.25">
      <c r="B351526" t="s">
        <v>749</v>
      </c>
    </row>
    <row r="351527" spans="2:2" x14ac:dyDescent="0.25">
      <c r="B351527" t="s">
        <v>750</v>
      </c>
    </row>
    <row r="351528" spans="2:2" x14ac:dyDescent="0.25">
      <c r="B351528" t="s">
        <v>751</v>
      </c>
    </row>
    <row r="351529" spans="2:2" x14ac:dyDescent="0.25">
      <c r="B351529" t="s">
        <v>752</v>
      </c>
    </row>
    <row r="351530" spans="2:2" x14ac:dyDescent="0.25">
      <c r="B351530" t="s">
        <v>753</v>
      </c>
    </row>
    <row r="351531" spans="2:2" x14ac:dyDescent="0.25">
      <c r="B351531" t="s">
        <v>754</v>
      </c>
    </row>
    <row r="351532" spans="2:2" x14ac:dyDescent="0.25">
      <c r="B351532" t="s">
        <v>755</v>
      </c>
    </row>
    <row r="351533" spans="2:2" x14ac:dyDescent="0.25">
      <c r="B351533" t="s">
        <v>756</v>
      </c>
    </row>
    <row r="351534" spans="2:2" x14ac:dyDescent="0.25">
      <c r="B351534" t="s">
        <v>757</v>
      </c>
    </row>
    <row r="351535" spans="2:2" x14ac:dyDescent="0.25">
      <c r="B351535" t="s">
        <v>758</v>
      </c>
    </row>
    <row r="351536" spans="2:2" x14ac:dyDescent="0.25">
      <c r="B351536" t="s">
        <v>759</v>
      </c>
    </row>
    <row r="351537" spans="2:2" x14ac:dyDescent="0.25">
      <c r="B351537" t="s">
        <v>760</v>
      </c>
    </row>
    <row r="351538" spans="2:2" x14ac:dyDescent="0.25">
      <c r="B351538" t="s">
        <v>761</v>
      </c>
    </row>
    <row r="351539" spans="2:2" x14ac:dyDescent="0.25">
      <c r="B351539" t="s">
        <v>762</v>
      </c>
    </row>
    <row r="351540" spans="2:2" x14ac:dyDescent="0.25">
      <c r="B351540" t="s">
        <v>763</v>
      </c>
    </row>
    <row r="351541" spans="2:2" x14ac:dyDescent="0.25">
      <c r="B351541" t="s">
        <v>764</v>
      </c>
    </row>
    <row r="351542" spans="2:2" x14ac:dyDescent="0.25">
      <c r="B351542" t="s">
        <v>765</v>
      </c>
    </row>
    <row r="351543" spans="2:2" x14ac:dyDescent="0.25">
      <c r="B351543" t="s">
        <v>766</v>
      </c>
    </row>
    <row r="351544" spans="2:2" x14ac:dyDescent="0.25">
      <c r="B351544" t="s">
        <v>767</v>
      </c>
    </row>
    <row r="351545" spans="2:2" x14ac:dyDescent="0.25">
      <c r="B351545" t="s">
        <v>768</v>
      </c>
    </row>
    <row r="351546" spans="2:2" x14ac:dyDescent="0.25">
      <c r="B351546" t="s">
        <v>769</v>
      </c>
    </row>
    <row r="351547" spans="2:2" x14ac:dyDescent="0.25">
      <c r="B351547" t="s">
        <v>770</v>
      </c>
    </row>
    <row r="351548" spans="2:2" x14ac:dyDescent="0.25">
      <c r="B351548" t="s">
        <v>771</v>
      </c>
    </row>
    <row r="351549" spans="2:2" x14ac:dyDescent="0.25">
      <c r="B351549" t="s">
        <v>772</v>
      </c>
    </row>
    <row r="351550" spans="2:2" x14ac:dyDescent="0.25">
      <c r="B351550" t="s">
        <v>773</v>
      </c>
    </row>
    <row r="351551" spans="2:2" x14ac:dyDescent="0.25">
      <c r="B351551" t="s">
        <v>774</v>
      </c>
    </row>
    <row r="351552" spans="2:2" x14ac:dyDescent="0.25">
      <c r="B351552" t="s">
        <v>775</v>
      </c>
    </row>
    <row r="351553" spans="2:2" x14ac:dyDescent="0.25">
      <c r="B351553" t="s">
        <v>776</v>
      </c>
    </row>
    <row r="351554" spans="2:2" x14ac:dyDescent="0.25">
      <c r="B351554" t="s">
        <v>777</v>
      </c>
    </row>
    <row r="351555" spans="2:2" x14ac:dyDescent="0.25">
      <c r="B351555" t="s">
        <v>778</v>
      </c>
    </row>
    <row r="351556" spans="2:2" x14ac:dyDescent="0.25">
      <c r="B351556" t="s">
        <v>779</v>
      </c>
    </row>
    <row r="351557" spans="2:2" x14ac:dyDescent="0.25">
      <c r="B351557" t="s">
        <v>780</v>
      </c>
    </row>
    <row r="351558" spans="2:2" x14ac:dyDescent="0.25">
      <c r="B351558" t="s">
        <v>781</v>
      </c>
    </row>
    <row r="351559" spans="2:2" x14ac:dyDescent="0.25">
      <c r="B351559" t="s">
        <v>782</v>
      </c>
    </row>
    <row r="351560" spans="2:2" x14ac:dyDescent="0.25">
      <c r="B351560" t="s">
        <v>783</v>
      </c>
    </row>
    <row r="351561" spans="2:2" x14ac:dyDescent="0.25">
      <c r="B351561" t="s">
        <v>784</v>
      </c>
    </row>
    <row r="351562" spans="2:2" x14ac:dyDescent="0.25">
      <c r="B351562" t="s">
        <v>785</v>
      </c>
    </row>
    <row r="351563" spans="2:2" x14ac:dyDescent="0.25">
      <c r="B351563" t="s">
        <v>786</v>
      </c>
    </row>
    <row r="351564" spans="2:2" x14ac:dyDescent="0.25">
      <c r="B351564" t="s">
        <v>787</v>
      </c>
    </row>
    <row r="351565" spans="2:2" x14ac:dyDescent="0.25">
      <c r="B351565" t="s">
        <v>788</v>
      </c>
    </row>
    <row r="351566" spans="2:2" x14ac:dyDescent="0.25">
      <c r="B351566" t="s">
        <v>789</v>
      </c>
    </row>
    <row r="351567" spans="2:2" x14ac:dyDescent="0.25">
      <c r="B351567" t="s">
        <v>790</v>
      </c>
    </row>
    <row r="351568" spans="2:2" x14ac:dyDescent="0.25">
      <c r="B351568" t="s">
        <v>791</v>
      </c>
    </row>
    <row r="351569" spans="2:2" x14ac:dyDescent="0.25">
      <c r="B351569" t="s">
        <v>792</v>
      </c>
    </row>
    <row r="351570" spans="2:2" x14ac:dyDescent="0.25">
      <c r="B351570" t="s">
        <v>793</v>
      </c>
    </row>
    <row r="351571" spans="2:2" x14ac:dyDescent="0.25">
      <c r="B351571" t="s">
        <v>794</v>
      </c>
    </row>
    <row r="351572" spans="2:2" x14ac:dyDescent="0.25">
      <c r="B351572" t="s">
        <v>795</v>
      </c>
    </row>
    <row r="351573" spans="2:2" x14ac:dyDescent="0.25">
      <c r="B351573" t="s">
        <v>796</v>
      </c>
    </row>
    <row r="351574" spans="2:2" x14ac:dyDescent="0.25">
      <c r="B351574" t="s">
        <v>797</v>
      </c>
    </row>
    <row r="351575" spans="2:2" x14ac:dyDescent="0.25">
      <c r="B351575" t="s">
        <v>798</v>
      </c>
    </row>
    <row r="351576" spans="2:2" x14ac:dyDescent="0.25">
      <c r="B351576" t="s">
        <v>799</v>
      </c>
    </row>
    <row r="351577" spans="2:2" x14ac:dyDescent="0.25">
      <c r="B351577" t="s">
        <v>800</v>
      </c>
    </row>
    <row r="351578" spans="2:2" x14ac:dyDescent="0.25">
      <c r="B351578" t="s">
        <v>801</v>
      </c>
    </row>
    <row r="351579" spans="2:2" x14ac:dyDescent="0.25">
      <c r="B351579" t="s">
        <v>802</v>
      </c>
    </row>
    <row r="351580" spans="2:2" x14ac:dyDescent="0.25">
      <c r="B351580" t="s">
        <v>803</v>
      </c>
    </row>
    <row r="351581" spans="2:2" x14ac:dyDescent="0.25">
      <c r="B351581" t="s">
        <v>804</v>
      </c>
    </row>
    <row r="351582" spans="2:2" x14ac:dyDescent="0.25">
      <c r="B351582" t="s">
        <v>805</v>
      </c>
    </row>
    <row r="351583" spans="2:2" x14ac:dyDescent="0.25">
      <c r="B351583" t="s">
        <v>806</v>
      </c>
    </row>
    <row r="351584" spans="2:2" x14ac:dyDescent="0.25">
      <c r="B351584" t="s">
        <v>807</v>
      </c>
    </row>
    <row r="351585" spans="2:2" x14ac:dyDescent="0.25">
      <c r="B351585" t="s">
        <v>808</v>
      </c>
    </row>
    <row r="351586" spans="2:2" x14ac:dyDescent="0.25">
      <c r="B351586" t="s">
        <v>809</v>
      </c>
    </row>
    <row r="351587" spans="2:2" x14ac:dyDescent="0.25">
      <c r="B351587" t="s">
        <v>810</v>
      </c>
    </row>
    <row r="351588" spans="2:2" x14ac:dyDescent="0.25">
      <c r="B351588" t="s">
        <v>811</v>
      </c>
    </row>
    <row r="351589" spans="2:2" x14ac:dyDescent="0.25">
      <c r="B351589" t="s">
        <v>812</v>
      </c>
    </row>
    <row r="351590" spans="2:2" x14ac:dyDescent="0.25">
      <c r="B351590" t="s">
        <v>813</v>
      </c>
    </row>
    <row r="351591" spans="2:2" x14ac:dyDescent="0.25">
      <c r="B351591" t="s">
        <v>814</v>
      </c>
    </row>
    <row r="351592" spans="2:2" x14ac:dyDescent="0.25">
      <c r="B351592" t="s">
        <v>815</v>
      </c>
    </row>
    <row r="351593" spans="2:2" x14ac:dyDescent="0.25">
      <c r="B351593" t="s">
        <v>816</v>
      </c>
    </row>
    <row r="351594" spans="2:2" x14ac:dyDescent="0.25">
      <c r="B351594" t="s">
        <v>817</v>
      </c>
    </row>
    <row r="351595" spans="2:2" x14ac:dyDescent="0.25">
      <c r="B351595" t="s">
        <v>818</v>
      </c>
    </row>
    <row r="351596" spans="2:2" x14ac:dyDescent="0.25">
      <c r="B351596" t="s">
        <v>819</v>
      </c>
    </row>
    <row r="351597" spans="2:2" x14ac:dyDescent="0.25">
      <c r="B351597" t="s">
        <v>820</v>
      </c>
    </row>
    <row r="351598" spans="2:2" x14ac:dyDescent="0.25">
      <c r="B351598" t="s">
        <v>821</v>
      </c>
    </row>
    <row r="351599" spans="2:2" x14ac:dyDescent="0.25">
      <c r="B351599" t="s">
        <v>822</v>
      </c>
    </row>
    <row r="351600" spans="2:2" x14ac:dyDescent="0.25">
      <c r="B351600" t="s">
        <v>823</v>
      </c>
    </row>
    <row r="351601" spans="2:2" x14ac:dyDescent="0.25">
      <c r="B351601" t="s">
        <v>824</v>
      </c>
    </row>
    <row r="351602" spans="2:2" x14ac:dyDescent="0.25">
      <c r="B351602" t="s">
        <v>825</v>
      </c>
    </row>
    <row r="351603" spans="2:2" x14ac:dyDescent="0.25">
      <c r="B351603" t="s">
        <v>826</v>
      </c>
    </row>
    <row r="351604" spans="2:2" x14ac:dyDescent="0.25">
      <c r="B351604" t="s">
        <v>827</v>
      </c>
    </row>
    <row r="351605" spans="2:2" x14ac:dyDescent="0.25">
      <c r="B351605" t="s">
        <v>828</v>
      </c>
    </row>
    <row r="351606" spans="2:2" x14ac:dyDescent="0.25">
      <c r="B351606" t="s">
        <v>829</v>
      </c>
    </row>
    <row r="351607" spans="2:2" x14ac:dyDescent="0.25">
      <c r="B351607" t="s">
        <v>830</v>
      </c>
    </row>
    <row r="351608" spans="2:2" x14ac:dyDescent="0.25">
      <c r="B351608" t="s">
        <v>831</v>
      </c>
    </row>
    <row r="351609" spans="2:2" x14ac:dyDescent="0.25">
      <c r="B351609" t="s">
        <v>832</v>
      </c>
    </row>
    <row r="351610" spans="2:2" x14ac:dyDescent="0.25">
      <c r="B351610" t="s">
        <v>833</v>
      </c>
    </row>
    <row r="351611" spans="2:2" x14ac:dyDescent="0.25">
      <c r="B351611" t="s">
        <v>834</v>
      </c>
    </row>
    <row r="351612" spans="2:2" x14ac:dyDescent="0.25">
      <c r="B351612" t="s">
        <v>835</v>
      </c>
    </row>
    <row r="351613" spans="2:2" x14ac:dyDescent="0.25">
      <c r="B351613" t="s">
        <v>836</v>
      </c>
    </row>
    <row r="351614" spans="2:2" x14ac:dyDescent="0.25">
      <c r="B351614" t="s">
        <v>837</v>
      </c>
    </row>
    <row r="351615" spans="2:2" x14ac:dyDescent="0.25">
      <c r="B351615" t="s">
        <v>838</v>
      </c>
    </row>
    <row r="351616" spans="2:2" x14ac:dyDescent="0.25">
      <c r="B351616" t="s">
        <v>839</v>
      </c>
    </row>
    <row r="351617" spans="2:2" x14ac:dyDescent="0.25">
      <c r="B351617" t="s">
        <v>840</v>
      </c>
    </row>
    <row r="351618" spans="2:2" x14ac:dyDescent="0.25">
      <c r="B351618" t="s">
        <v>841</v>
      </c>
    </row>
    <row r="351619" spans="2:2" x14ac:dyDescent="0.25">
      <c r="B351619" t="s">
        <v>842</v>
      </c>
    </row>
    <row r="351620" spans="2:2" x14ac:dyDescent="0.25">
      <c r="B351620" t="s">
        <v>843</v>
      </c>
    </row>
    <row r="351621" spans="2:2" x14ac:dyDescent="0.25">
      <c r="B351621" t="s">
        <v>844</v>
      </c>
    </row>
    <row r="351622" spans="2:2" x14ac:dyDescent="0.25">
      <c r="B351622" t="s">
        <v>845</v>
      </c>
    </row>
    <row r="351623" spans="2:2" x14ac:dyDescent="0.25">
      <c r="B351623" t="s">
        <v>846</v>
      </c>
    </row>
    <row r="351624" spans="2:2" x14ac:dyDescent="0.25">
      <c r="B351624" t="s">
        <v>847</v>
      </c>
    </row>
    <row r="351625" spans="2:2" x14ac:dyDescent="0.25">
      <c r="B351625" t="s">
        <v>848</v>
      </c>
    </row>
    <row r="351626" spans="2:2" x14ac:dyDescent="0.25">
      <c r="B351626" t="s">
        <v>849</v>
      </c>
    </row>
    <row r="351627" spans="2:2" x14ac:dyDescent="0.25">
      <c r="B351627" t="s">
        <v>850</v>
      </c>
    </row>
    <row r="351628" spans="2:2" x14ac:dyDescent="0.25">
      <c r="B351628" t="s">
        <v>851</v>
      </c>
    </row>
    <row r="351629" spans="2:2" x14ac:dyDescent="0.25">
      <c r="B351629" t="s">
        <v>852</v>
      </c>
    </row>
    <row r="351630" spans="2:2" x14ac:dyDescent="0.25">
      <c r="B351630" t="s">
        <v>853</v>
      </c>
    </row>
    <row r="351631" spans="2:2" x14ac:dyDescent="0.25">
      <c r="B351631" t="s">
        <v>854</v>
      </c>
    </row>
    <row r="351632" spans="2:2" x14ac:dyDescent="0.25">
      <c r="B351632" t="s">
        <v>855</v>
      </c>
    </row>
    <row r="351633" spans="2:2" x14ac:dyDescent="0.25">
      <c r="B351633" t="s">
        <v>856</v>
      </c>
    </row>
    <row r="351634" spans="2:2" x14ac:dyDescent="0.25">
      <c r="B351634" t="s">
        <v>857</v>
      </c>
    </row>
    <row r="351635" spans="2:2" x14ac:dyDescent="0.25">
      <c r="B351635" t="s">
        <v>858</v>
      </c>
    </row>
    <row r="351636" spans="2:2" x14ac:dyDescent="0.25">
      <c r="B351636" t="s">
        <v>859</v>
      </c>
    </row>
    <row r="351637" spans="2:2" x14ac:dyDescent="0.25">
      <c r="B351637" t="s">
        <v>860</v>
      </c>
    </row>
    <row r="351638" spans="2:2" x14ac:dyDescent="0.25">
      <c r="B351638" t="s">
        <v>861</v>
      </c>
    </row>
    <row r="351639" spans="2:2" x14ac:dyDescent="0.25">
      <c r="B351639" t="s">
        <v>862</v>
      </c>
    </row>
    <row r="351640" spans="2:2" x14ac:dyDescent="0.25">
      <c r="B351640" t="s">
        <v>863</v>
      </c>
    </row>
    <row r="351641" spans="2:2" x14ac:dyDescent="0.25">
      <c r="B351641" t="s">
        <v>864</v>
      </c>
    </row>
    <row r="351642" spans="2:2" x14ac:dyDescent="0.25">
      <c r="B351642" t="s">
        <v>865</v>
      </c>
    </row>
    <row r="351643" spans="2:2" x14ac:dyDescent="0.25">
      <c r="B351643" t="s">
        <v>866</v>
      </c>
    </row>
    <row r="351644" spans="2:2" x14ac:dyDescent="0.25">
      <c r="B351644" t="s">
        <v>867</v>
      </c>
    </row>
    <row r="351645" spans="2:2" x14ac:dyDescent="0.25">
      <c r="B351645" t="s">
        <v>868</v>
      </c>
    </row>
    <row r="351646" spans="2:2" x14ac:dyDescent="0.25">
      <c r="B351646" t="s">
        <v>869</v>
      </c>
    </row>
    <row r="351647" spans="2:2" x14ac:dyDescent="0.25">
      <c r="B351647" t="s">
        <v>870</v>
      </c>
    </row>
    <row r="351648" spans="2:2" x14ac:dyDescent="0.25">
      <c r="B351648" t="s">
        <v>871</v>
      </c>
    </row>
    <row r="351649" spans="2:2" x14ac:dyDescent="0.25">
      <c r="B351649" t="s">
        <v>872</v>
      </c>
    </row>
    <row r="351650" spans="2:2" x14ac:dyDescent="0.25">
      <c r="B351650" t="s">
        <v>873</v>
      </c>
    </row>
    <row r="351651" spans="2:2" x14ac:dyDescent="0.25">
      <c r="B351651" t="s">
        <v>874</v>
      </c>
    </row>
    <row r="351652" spans="2:2" x14ac:dyDescent="0.25">
      <c r="B351652" t="s">
        <v>875</v>
      </c>
    </row>
    <row r="351653" spans="2:2" x14ac:dyDescent="0.25">
      <c r="B351653" t="s">
        <v>876</v>
      </c>
    </row>
    <row r="351654" spans="2:2" x14ac:dyDescent="0.25">
      <c r="B351654" t="s">
        <v>877</v>
      </c>
    </row>
    <row r="351655" spans="2:2" x14ac:dyDescent="0.25">
      <c r="B351655" t="s">
        <v>878</v>
      </c>
    </row>
    <row r="351656" spans="2:2" x14ac:dyDescent="0.25">
      <c r="B351656" t="s">
        <v>879</v>
      </c>
    </row>
    <row r="351657" spans="2:2" x14ac:dyDescent="0.25">
      <c r="B351657" t="s">
        <v>880</v>
      </c>
    </row>
    <row r="351658" spans="2:2" x14ac:dyDescent="0.25">
      <c r="B351658" t="s">
        <v>881</v>
      </c>
    </row>
    <row r="351659" spans="2:2" x14ac:dyDescent="0.25">
      <c r="B351659" t="s">
        <v>882</v>
      </c>
    </row>
    <row r="351660" spans="2:2" x14ac:dyDescent="0.25">
      <c r="B351660" t="s">
        <v>883</v>
      </c>
    </row>
    <row r="351661" spans="2:2" x14ac:dyDescent="0.25">
      <c r="B351661" t="s">
        <v>884</v>
      </c>
    </row>
    <row r="351662" spans="2:2" x14ac:dyDescent="0.25">
      <c r="B351662" t="s">
        <v>885</v>
      </c>
    </row>
    <row r="351663" spans="2:2" x14ac:dyDescent="0.25">
      <c r="B351663" t="s">
        <v>886</v>
      </c>
    </row>
    <row r="351664" spans="2:2" x14ac:dyDescent="0.25">
      <c r="B351664" t="s">
        <v>887</v>
      </c>
    </row>
    <row r="351665" spans="2:2" x14ac:dyDescent="0.25">
      <c r="B351665" t="s">
        <v>888</v>
      </c>
    </row>
    <row r="351666" spans="2:2" x14ac:dyDescent="0.25">
      <c r="B351666" t="s">
        <v>889</v>
      </c>
    </row>
    <row r="351667" spans="2:2" x14ac:dyDescent="0.25">
      <c r="B351667" t="s">
        <v>890</v>
      </c>
    </row>
    <row r="351668" spans="2:2" x14ac:dyDescent="0.25">
      <c r="B351668" t="s">
        <v>891</v>
      </c>
    </row>
    <row r="351669" spans="2:2" x14ac:dyDescent="0.25">
      <c r="B351669" t="s">
        <v>892</v>
      </c>
    </row>
    <row r="351670" spans="2:2" x14ac:dyDescent="0.25">
      <c r="B351670" t="s">
        <v>893</v>
      </c>
    </row>
    <row r="351671" spans="2:2" x14ac:dyDescent="0.25">
      <c r="B351671" t="s">
        <v>894</v>
      </c>
    </row>
    <row r="351672" spans="2:2" x14ac:dyDescent="0.25">
      <c r="B351672" t="s">
        <v>895</v>
      </c>
    </row>
    <row r="351673" spans="2:2" x14ac:dyDescent="0.25">
      <c r="B351673" t="s">
        <v>896</v>
      </c>
    </row>
    <row r="351674" spans="2:2" x14ac:dyDescent="0.25">
      <c r="B351674" t="s">
        <v>897</v>
      </c>
    </row>
    <row r="351675" spans="2:2" x14ac:dyDescent="0.25">
      <c r="B351675" t="s">
        <v>898</v>
      </c>
    </row>
    <row r="351676" spans="2:2" x14ac:dyDescent="0.25">
      <c r="B351676" t="s">
        <v>899</v>
      </c>
    </row>
    <row r="351677" spans="2:2" x14ac:dyDescent="0.25">
      <c r="B351677" t="s">
        <v>900</v>
      </c>
    </row>
    <row r="351678" spans="2:2" x14ac:dyDescent="0.25">
      <c r="B351678" t="s">
        <v>901</v>
      </c>
    </row>
    <row r="351679" spans="2:2" x14ac:dyDescent="0.25">
      <c r="B351679" t="s">
        <v>902</v>
      </c>
    </row>
    <row r="351680" spans="2:2" x14ac:dyDescent="0.25">
      <c r="B351680" t="s">
        <v>903</v>
      </c>
    </row>
    <row r="351681" spans="2:2" x14ac:dyDescent="0.25">
      <c r="B351681" t="s">
        <v>904</v>
      </c>
    </row>
    <row r="351682" spans="2:2" x14ac:dyDescent="0.25">
      <c r="B351682" t="s">
        <v>905</v>
      </c>
    </row>
    <row r="351683" spans="2:2" x14ac:dyDescent="0.25">
      <c r="B351683" t="s">
        <v>906</v>
      </c>
    </row>
    <row r="351684" spans="2:2" x14ac:dyDescent="0.25">
      <c r="B351684" t="s">
        <v>907</v>
      </c>
    </row>
    <row r="351685" spans="2:2" x14ac:dyDescent="0.25">
      <c r="B351685" t="s">
        <v>908</v>
      </c>
    </row>
    <row r="351686" spans="2:2" x14ac:dyDescent="0.25">
      <c r="B351686" t="s">
        <v>909</v>
      </c>
    </row>
    <row r="351687" spans="2:2" x14ac:dyDescent="0.25">
      <c r="B351687" t="s">
        <v>910</v>
      </c>
    </row>
    <row r="351688" spans="2:2" x14ac:dyDescent="0.25">
      <c r="B351688" t="s">
        <v>911</v>
      </c>
    </row>
    <row r="351689" spans="2:2" x14ac:dyDescent="0.25">
      <c r="B351689" t="s">
        <v>912</v>
      </c>
    </row>
    <row r="351690" spans="2:2" x14ac:dyDescent="0.25">
      <c r="B351690" t="s">
        <v>913</v>
      </c>
    </row>
    <row r="351691" spans="2:2" x14ac:dyDescent="0.25">
      <c r="B351691" t="s">
        <v>914</v>
      </c>
    </row>
    <row r="351692" spans="2:2" x14ac:dyDescent="0.25">
      <c r="B351692" t="s">
        <v>915</v>
      </c>
    </row>
    <row r="351693" spans="2:2" x14ac:dyDescent="0.25">
      <c r="B351693" t="s">
        <v>916</v>
      </c>
    </row>
    <row r="351694" spans="2:2" x14ac:dyDescent="0.25">
      <c r="B351694" t="s">
        <v>917</v>
      </c>
    </row>
    <row r="351695" spans="2:2" x14ac:dyDescent="0.25">
      <c r="B351695" t="s">
        <v>918</v>
      </c>
    </row>
    <row r="351696" spans="2:2" x14ac:dyDescent="0.25">
      <c r="B351696" t="s">
        <v>919</v>
      </c>
    </row>
    <row r="351697" spans="2:2" x14ac:dyDescent="0.25">
      <c r="B351697" t="s">
        <v>920</v>
      </c>
    </row>
    <row r="351698" spans="2:2" x14ac:dyDescent="0.25">
      <c r="B351698" t="s">
        <v>921</v>
      </c>
    </row>
    <row r="351699" spans="2:2" x14ac:dyDescent="0.25">
      <c r="B351699" t="s">
        <v>922</v>
      </c>
    </row>
    <row r="351700" spans="2:2" x14ac:dyDescent="0.25">
      <c r="B351700" t="s">
        <v>923</v>
      </c>
    </row>
    <row r="351701" spans="2:2" x14ac:dyDescent="0.25">
      <c r="B351701" t="s">
        <v>924</v>
      </c>
    </row>
    <row r="351702" spans="2:2" x14ac:dyDescent="0.25">
      <c r="B351702" t="s">
        <v>925</v>
      </c>
    </row>
    <row r="351703" spans="2:2" x14ac:dyDescent="0.25">
      <c r="B351703" t="s">
        <v>926</v>
      </c>
    </row>
    <row r="351704" spans="2:2" x14ac:dyDescent="0.25">
      <c r="B351704" t="s">
        <v>927</v>
      </c>
    </row>
    <row r="351705" spans="2:2" x14ac:dyDescent="0.25">
      <c r="B351705" t="s">
        <v>928</v>
      </c>
    </row>
    <row r="351706" spans="2:2" x14ac:dyDescent="0.25">
      <c r="B351706" t="s">
        <v>929</v>
      </c>
    </row>
    <row r="351707" spans="2:2" x14ac:dyDescent="0.25">
      <c r="B351707" t="s">
        <v>930</v>
      </c>
    </row>
    <row r="351708" spans="2:2" x14ac:dyDescent="0.25">
      <c r="B351708" t="s">
        <v>931</v>
      </c>
    </row>
    <row r="351709" spans="2:2" x14ac:dyDescent="0.25">
      <c r="B351709" t="s">
        <v>932</v>
      </c>
    </row>
    <row r="351710" spans="2:2" x14ac:dyDescent="0.25">
      <c r="B351710" t="s">
        <v>933</v>
      </c>
    </row>
    <row r="351711" spans="2:2" x14ac:dyDescent="0.25">
      <c r="B351711" t="s">
        <v>934</v>
      </c>
    </row>
    <row r="351712" spans="2:2" x14ac:dyDescent="0.25">
      <c r="B351712" t="s">
        <v>935</v>
      </c>
    </row>
    <row r="351713" spans="2:2" x14ac:dyDescent="0.25">
      <c r="B351713" t="s">
        <v>936</v>
      </c>
    </row>
    <row r="351714" spans="2:2" x14ac:dyDescent="0.25">
      <c r="B351714" t="s">
        <v>937</v>
      </c>
    </row>
    <row r="351715" spans="2:2" x14ac:dyDescent="0.25">
      <c r="B351715" t="s">
        <v>938</v>
      </c>
    </row>
    <row r="351716" spans="2:2" x14ac:dyDescent="0.25">
      <c r="B351716" t="s">
        <v>939</v>
      </c>
    </row>
    <row r="351717" spans="2:2" x14ac:dyDescent="0.25">
      <c r="B351717" t="s">
        <v>940</v>
      </c>
    </row>
    <row r="351718" spans="2:2" x14ac:dyDescent="0.25">
      <c r="B351718" t="s">
        <v>941</v>
      </c>
    </row>
    <row r="351719" spans="2:2" x14ac:dyDescent="0.25">
      <c r="B351719" t="s">
        <v>942</v>
      </c>
    </row>
    <row r="351720" spans="2:2" x14ac:dyDescent="0.25">
      <c r="B351720" t="s">
        <v>943</v>
      </c>
    </row>
    <row r="351721" spans="2:2" x14ac:dyDescent="0.25">
      <c r="B351721" t="s">
        <v>944</v>
      </c>
    </row>
    <row r="351722" spans="2:2" x14ac:dyDescent="0.25">
      <c r="B351722" t="s">
        <v>945</v>
      </c>
    </row>
    <row r="351723" spans="2:2" x14ac:dyDescent="0.25">
      <c r="B351723" t="s">
        <v>946</v>
      </c>
    </row>
    <row r="351724" spans="2:2" x14ac:dyDescent="0.25">
      <c r="B351724" t="s">
        <v>947</v>
      </c>
    </row>
    <row r="351725" spans="2:2" x14ac:dyDescent="0.25">
      <c r="B351725" t="s">
        <v>948</v>
      </c>
    </row>
    <row r="351726" spans="2:2" x14ac:dyDescent="0.25">
      <c r="B351726" t="s">
        <v>949</v>
      </c>
    </row>
    <row r="351727" spans="2:2" x14ac:dyDescent="0.25">
      <c r="B351727" t="s">
        <v>950</v>
      </c>
    </row>
    <row r="351728" spans="2:2" x14ac:dyDescent="0.25">
      <c r="B351728" t="s">
        <v>951</v>
      </c>
    </row>
    <row r="351729" spans="2:2" x14ac:dyDescent="0.25">
      <c r="B351729" t="s">
        <v>952</v>
      </c>
    </row>
    <row r="351730" spans="2:2" x14ac:dyDescent="0.25">
      <c r="B351730" t="s">
        <v>953</v>
      </c>
    </row>
    <row r="351731" spans="2:2" x14ac:dyDescent="0.25">
      <c r="B351731" t="s">
        <v>954</v>
      </c>
    </row>
    <row r="351732" spans="2:2" x14ac:dyDescent="0.25">
      <c r="B351732" t="s">
        <v>955</v>
      </c>
    </row>
    <row r="351733" spans="2:2" x14ac:dyDescent="0.25">
      <c r="B351733" t="s">
        <v>956</v>
      </c>
    </row>
    <row r="351734" spans="2:2" x14ac:dyDescent="0.25">
      <c r="B351734" t="s">
        <v>957</v>
      </c>
    </row>
    <row r="351735" spans="2:2" x14ac:dyDescent="0.25">
      <c r="B351735" t="s">
        <v>958</v>
      </c>
    </row>
    <row r="351736" spans="2:2" x14ac:dyDescent="0.25">
      <c r="B351736" t="s">
        <v>959</v>
      </c>
    </row>
    <row r="351737" spans="2:2" x14ac:dyDescent="0.25">
      <c r="B351737" t="s">
        <v>960</v>
      </c>
    </row>
    <row r="351738" spans="2:2" x14ac:dyDescent="0.25">
      <c r="B351738" t="s">
        <v>961</v>
      </c>
    </row>
    <row r="351739" spans="2:2" x14ac:dyDescent="0.25">
      <c r="B351739" t="s">
        <v>962</v>
      </c>
    </row>
    <row r="351740" spans="2:2" x14ac:dyDescent="0.25">
      <c r="B351740" t="s">
        <v>963</v>
      </c>
    </row>
    <row r="351741" spans="2:2" x14ac:dyDescent="0.25">
      <c r="B351741" t="s">
        <v>964</v>
      </c>
    </row>
    <row r="351742" spans="2:2" x14ac:dyDescent="0.25">
      <c r="B351742" t="s">
        <v>965</v>
      </c>
    </row>
    <row r="351743" spans="2:2" x14ac:dyDescent="0.25">
      <c r="B351743" t="s">
        <v>966</v>
      </c>
    </row>
    <row r="351744" spans="2:2" x14ac:dyDescent="0.25">
      <c r="B351744" t="s">
        <v>967</v>
      </c>
    </row>
    <row r="351745" spans="2:2" x14ac:dyDescent="0.25">
      <c r="B351745" t="s">
        <v>968</v>
      </c>
    </row>
    <row r="351746" spans="2:2" x14ac:dyDescent="0.25">
      <c r="B351746" t="s">
        <v>969</v>
      </c>
    </row>
    <row r="351747" spans="2:2" x14ac:dyDescent="0.25">
      <c r="B351747" t="s">
        <v>970</v>
      </c>
    </row>
    <row r="351748" spans="2:2" x14ac:dyDescent="0.25">
      <c r="B351748" t="s">
        <v>971</v>
      </c>
    </row>
    <row r="351749" spans="2:2" x14ac:dyDescent="0.25">
      <c r="B351749" t="s">
        <v>972</v>
      </c>
    </row>
    <row r="351750" spans="2:2" x14ac:dyDescent="0.25">
      <c r="B351750" t="s">
        <v>973</v>
      </c>
    </row>
    <row r="351751" spans="2:2" x14ac:dyDescent="0.25">
      <c r="B351751" t="s">
        <v>974</v>
      </c>
    </row>
    <row r="351752" spans="2:2" x14ac:dyDescent="0.25">
      <c r="B351752" t="s">
        <v>975</v>
      </c>
    </row>
    <row r="351753" spans="2:2" x14ac:dyDescent="0.25">
      <c r="B351753" t="s">
        <v>976</v>
      </c>
    </row>
    <row r="351754" spans="2:2" x14ac:dyDescent="0.25">
      <c r="B351754" t="s">
        <v>977</v>
      </c>
    </row>
    <row r="351755" spans="2:2" x14ac:dyDescent="0.25">
      <c r="B351755" t="s">
        <v>978</v>
      </c>
    </row>
    <row r="351756" spans="2:2" x14ac:dyDescent="0.25">
      <c r="B351756" t="s">
        <v>979</v>
      </c>
    </row>
    <row r="351757" spans="2:2" x14ac:dyDescent="0.25">
      <c r="B351757" t="s">
        <v>980</v>
      </c>
    </row>
    <row r="351758" spans="2:2" x14ac:dyDescent="0.25">
      <c r="B351758" t="s">
        <v>981</v>
      </c>
    </row>
    <row r="351759" spans="2:2" x14ac:dyDescent="0.25">
      <c r="B351759" t="s">
        <v>982</v>
      </c>
    </row>
    <row r="351760" spans="2:2" x14ac:dyDescent="0.25">
      <c r="B351760" t="s">
        <v>983</v>
      </c>
    </row>
    <row r="351761" spans="2:2" x14ac:dyDescent="0.25">
      <c r="B351761" t="s">
        <v>984</v>
      </c>
    </row>
    <row r="351762" spans="2:2" x14ac:dyDescent="0.25">
      <c r="B351762" t="s">
        <v>985</v>
      </c>
    </row>
    <row r="351763" spans="2:2" x14ac:dyDescent="0.25">
      <c r="B351763" t="s">
        <v>986</v>
      </c>
    </row>
    <row r="351764" spans="2:2" x14ac:dyDescent="0.25">
      <c r="B351764" t="s">
        <v>987</v>
      </c>
    </row>
    <row r="351765" spans="2:2" x14ac:dyDescent="0.25">
      <c r="B351765" t="s">
        <v>988</v>
      </c>
    </row>
    <row r="351766" spans="2:2" x14ac:dyDescent="0.25">
      <c r="B351766" t="s">
        <v>989</v>
      </c>
    </row>
    <row r="351767" spans="2:2" x14ac:dyDescent="0.25">
      <c r="B351767" t="s">
        <v>990</v>
      </c>
    </row>
    <row r="351768" spans="2:2" x14ac:dyDescent="0.25">
      <c r="B351768" t="s">
        <v>991</v>
      </c>
    </row>
    <row r="351769" spans="2:2" x14ac:dyDescent="0.25">
      <c r="B351769" t="s">
        <v>992</v>
      </c>
    </row>
    <row r="351770" spans="2:2" x14ac:dyDescent="0.25">
      <c r="B351770" t="s">
        <v>993</v>
      </c>
    </row>
    <row r="351771" spans="2:2" x14ac:dyDescent="0.25">
      <c r="B351771" t="s">
        <v>994</v>
      </c>
    </row>
    <row r="351772" spans="2:2" x14ac:dyDescent="0.25">
      <c r="B351772" t="s">
        <v>995</v>
      </c>
    </row>
    <row r="351773" spans="2:2" x14ac:dyDescent="0.25">
      <c r="B351773" t="s">
        <v>996</v>
      </c>
    </row>
    <row r="351774" spans="2:2" x14ac:dyDescent="0.25">
      <c r="B351774" t="s">
        <v>997</v>
      </c>
    </row>
    <row r="351775" spans="2:2" x14ac:dyDescent="0.25">
      <c r="B351775" t="s">
        <v>998</v>
      </c>
    </row>
    <row r="351776" spans="2:2" x14ac:dyDescent="0.25">
      <c r="B351776" t="s">
        <v>999</v>
      </c>
    </row>
    <row r="351777" spans="2:2" x14ac:dyDescent="0.25">
      <c r="B351777" t="s">
        <v>1000</v>
      </c>
    </row>
    <row r="351778" spans="2:2" x14ac:dyDescent="0.25">
      <c r="B351778" t="s">
        <v>1001</v>
      </c>
    </row>
    <row r="351779" spans="2:2" x14ac:dyDescent="0.25">
      <c r="B351779" t="s">
        <v>1002</v>
      </c>
    </row>
    <row r="351780" spans="2:2" x14ac:dyDescent="0.25">
      <c r="B351780" t="s">
        <v>1003</v>
      </c>
    </row>
    <row r="351781" spans="2:2" x14ac:dyDescent="0.25">
      <c r="B351781" t="s">
        <v>1004</v>
      </c>
    </row>
    <row r="351782" spans="2:2" x14ac:dyDescent="0.25">
      <c r="B351782" t="s">
        <v>1005</v>
      </c>
    </row>
    <row r="351783" spans="2:2" x14ac:dyDescent="0.25">
      <c r="B351783" t="s">
        <v>1006</v>
      </c>
    </row>
    <row r="351784" spans="2:2" x14ac:dyDescent="0.25">
      <c r="B351784" t="s">
        <v>1007</v>
      </c>
    </row>
    <row r="351785" spans="2:2" x14ac:dyDescent="0.25">
      <c r="B351785" t="s">
        <v>1008</v>
      </c>
    </row>
    <row r="351786" spans="2:2" x14ac:dyDescent="0.25">
      <c r="B351786" t="s">
        <v>1009</v>
      </c>
    </row>
    <row r="351787" spans="2:2" x14ac:dyDescent="0.25">
      <c r="B351787" t="s">
        <v>1010</v>
      </c>
    </row>
    <row r="351788" spans="2:2" x14ac:dyDescent="0.25">
      <c r="B351788" t="s">
        <v>1011</v>
      </c>
    </row>
    <row r="351789" spans="2:2" x14ac:dyDescent="0.25">
      <c r="B351789" t="s">
        <v>1012</v>
      </c>
    </row>
    <row r="351790" spans="2:2" x14ac:dyDescent="0.25">
      <c r="B351790" t="s">
        <v>1013</v>
      </c>
    </row>
    <row r="351791" spans="2:2" x14ac:dyDescent="0.25">
      <c r="B351791" t="s">
        <v>1014</v>
      </c>
    </row>
    <row r="351792" spans="2:2" x14ac:dyDescent="0.25">
      <c r="B351792" t="s">
        <v>1015</v>
      </c>
    </row>
    <row r="351793" spans="2:2" x14ac:dyDescent="0.25">
      <c r="B351793" t="s">
        <v>1016</v>
      </c>
    </row>
    <row r="351794" spans="2:2" x14ac:dyDescent="0.25">
      <c r="B351794" t="s">
        <v>1017</v>
      </c>
    </row>
    <row r="351795" spans="2:2" x14ac:dyDescent="0.25">
      <c r="B351795" t="s">
        <v>1018</v>
      </c>
    </row>
    <row r="351796" spans="2:2" x14ac:dyDescent="0.25">
      <c r="B351796" t="s">
        <v>1019</v>
      </c>
    </row>
    <row r="351797" spans="2:2" x14ac:dyDescent="0.25">
      <c r="B351797" t="s">
        <v>1020</v>
      </c>
    </row>
    <row r="351798" spans="2:2" x14ac:dyDescent="0.25">
      <c r="B351798" t="s">
        <v>1021</v>
      </c>
    </row>
    <row r="351799" spans="2:2" x14ac:dyDescent="0.25">
      <c r="B351799" t="s">
        <v>1022</v>
      </c>
    </row>
    <row r="351800" spans="2:2" x14ac:dyDescent="0.25">
      <c r="B351800" t="s">
        <v>1023</v>
      </c>
    </row>
    <row r="351801" spans="2:2" x14ac:dyDescent="0.25">
      <c r="B351801" t="s">
        <v>1024</v>
      </c>
    </row>
    <row r="351802" spans="2:2" x14ac:dyDescent="0.25">
      <c r="B351802" t="s">
        <v>1025</v>
      </c>
    </row>
    <row r="351803" spans="2:2" x14ac:dyDescent="0.25">
      <c r="B351803" t="s">
        <v>1026</v>
      </c>
    </row>
    <row r="351804" spans="2:2" x14ac:dyDescent="0.25">
      <c r="B351804" t="s">
        <v>1027</v>
      </c>
    </row>
    <row r="351805" spans="2:2" x14ac:dyDescent="0.25">
      <c r="B351805" t="s">
        <v>1028</v>
      </c>
    </row>
    <row r="351806" spans="2:2" x14ac:dyDescent="0.25">
      <c r="B351806" t="s">
        <v>1029</v>
      </c>
    </row>
    <row r="351807" spans="2:2" x14ac:dyDescent="0.25">
      <c r="B351807" t="s">
        <v>1030</v>
      </c>
    </row>
    <row r="351808" spans="2:2" x14ac:dyDescent="0.25">
      <c r="B351808" t="s">
        <v>1031</v>
      </c>
    </row>
    <row r="351809" spans="2:2" x14ac:dyDescent="0.25">
      <c r="B351809" t="s">
        <v>1032</v>
      </c>
    </row>
    <row r="351810" spans="2:2" x14ac:dyDescent="0.25">
      <c r="B351810" t="s">
        <v>1033</v>
      </c>
    </row>
    <row r="351811" spans="2:2" x14ac:dyDescent="0.25">
      <c r="B351811" t="s">
        <v>1034</v>
      </c>
    </row>
    <row r="351812" spans="2:2" x14ac:dyDescent="0.25">
      <c r="B351812" t="s">
        <v>1035</v>
      </c>
    </row>
    <row r="351813" spans="2:2" x14ac:dyDescent="0.25">
      <c r="B351813" t="s">
        <v>1036</v>
      </c>
    </row>
    <row r="351814" spans="2:2" x14ac:dyDescent="0.25">
      <c r="B351814" t="s">
        <v>1037</v>
      </c>
    </row>
    <row r="351815" spans="2:2" x14ac:dyDescent="0.25">
      <c r="B351815" t="s">
        <v>1038</v>
      </c>
    </row>
    <row r="351816" spans="2:2" x14ac:dyDescent="0.25">
      <c r="B351816" t="s">
        <v>1039</v>
      </c>
    </row>
    <row r="351817" spans="2:2" x14ac:dyDescent="0.25">
      <c r="B351817" t="s">
        <v>1040</v>
      </c>
    </row>
    <row r="351818" spans="2:2" x14ac:dyDescent="0.25">
      <c r="B351818" t="s">
        <v>1041</v>
      </c>
    </row>
    <row r="351819" spans="2:2" x14ac:dyDescent="0.25">
      <c r="B351819" t="s">
        <v>1042</v>
      </c>
    </row>
    <row r="351820" spans="2:2" x14ac:dyDescent="0.25">
      <c r="B351820" t="s">
        <v>1043</v>
      </c>
    </row>
    <row r="351821" spans="2:2" x14ac:dyDescent="0.25">
      <c r="B351821" t="s">
        <v>1044</v>
      </c>
    </row>
    <row r="351822" spans="2:2" x14ac:dyDescent="0.25">
      <c r="B351822" t="s">
        <v>1045</v>
      </c>
    </row>
    <row r="351823" spans="2:2" x14ac:dyDescent="0.25">
      <c r="B351823" t="s">
        <v>1046</v>
      </c>
    </row>
    <row r="351824" spans="2:2" x14ac:dyDescent="0.25">
      <c r="B351824" t="s">
        <v>1047</v>
      </c>
    </row>
    <row r="351825" spans="2:2" x14ac:dyDescent="0.25">
      <c r="B351825" t="s">
        <v>1048</v>
      </c>
    </row>
    <row r="351826" spans="2:2" x14ac:dyDescent="0.25">
      <c r="B351826" t="s">
        <v>1049</v>
      </c>
    </row>
    <row r="351827" spans="2:2" x14ac:dyDescent="0.25">
      <c r="B351827" t="s">
        <v>1050</v>
      </c>
    </row>
    <row r="351828" spans="2:2" x14ac:dyDescent="0.25">
      <c r="B351828" t="s">
        <v>1051</v>
      </c>
    </row>
    <row r="351829" spans="2:2" x14ac:dyDescent="0.25">
      <c r="B351829" t="s">
        <v>1052</v>
      </c>
    </row>
    <row r="351830" spans="2:2" x14ac:dyDescent="0.25">
      <c r="B351830" t="s">
        <v>1053</v>
      </c>
    </row>
    <row r="351831" spans="2:2" x14ac:dyDescent="0.25">
      <c r="B351831" t="s">
        <v>1054</v>
      </c>
    </row>
    <row r="351832" spans="2:2" x14ac:dyDescent="0.25">
      <c r="B351832" t="s">
        <v>1055</v>
      </c>
    </row>
    <row r="351833" spans="2:2" x14ac:dyDescent="0.25">
      <c r="B351833" t="s">
        <v>1056</v>
      </c>
    </row>
    <row r="351834" spans="2:2" x14ac:dyDescent="0.25">
      <c r="B351834" t="s">
        <v>1057</v>
      </c>
    </row>
    <row r="351835" spans="2:2" x14ac:dyDescent="0.25">
      <c r="B351835" t="s">
        <v>1058</v>
      </c>
    </row>
    <row r="351836" spans="2:2" x14ac:dyDescent="0.25">
      <c r="B351836" t="s">
        <v>1059</v>
      </c>
    </row>
    <row r="351837" spans="2:2" x14ac:dyDescent="0.25">
      <c r="B351837" t="s">
        <v>1060</v>
      </c>
    </row>
    <row r="351838" spans="2:2" x14ac:dyDescent="0.25">
      <c r="B351838" t="s">
        <v>1061</v>
      </c>
    </row>
    <row r="351839" spans="2:2" x14ac:dyDescent="0.25">
      <c r="B351839" t="s">
        <v>1062</v>
      </c>
    </row>
    <row r="351840" spans="2:2" x14ac:dyDescent="0.25">
      <c r="B351840" t="s">
        <v>1063</v>
      </c>
    </row>
    <row r="351841" spans="2:2" x14ac:dyDescent="0.25">
      <c r="B351841" t="s">
        <v>1064</v>
      </c>
    </row>
    <row r="351842" spans="2:2" x14ac:dyDescent="0.25">
      <c r="B351842" t="s">
        <v>1065</v>
      </c>
    </row>
    <row r="351843" spans="2:2" x14ac:dyDescent="0.25">
      <c r="B351843" t="s">
        <v>1066</v>
      </c>
    </row>
    <row r="351844" spans="2:2" x14ac:dyDescent="0.25">
      <c r="B351844" t="s">
        <v>1067</v>
      </c>
    </row>
    <row r="351845" spans="2:2" x14ac:dyDescent="0.25">
      <c r="B351845" t="s">
        <v>1068</v>
      </c>
    </row>
    <row r="351846" spans="2:2" x14ac:dyDescent="0.25">
      <c r="B351846" t="s">
        <v>1069</v>
      </c>
    </row>
    <row r="351847" spans="2:2" x14ac:dyDescent="0.25">
      <c r="B351847" t="s">
        <v>1070</v>
      </c>
    </row>
    <row r="351848" spans="2:2" x14ac:dyDescent="0.25">
      <c r="B351848" t="s">
        <v>1071</v>
      </c>
    </row>
    <row r="351849" spans="2:2" x14ac:dyDescent="0.25">
      <c r="B351849" t="s">
        <v>1072</v>
      </c>
    </row>
    <row r="351850" spans="2:2" x14ac:dyDescent="0.25">
      <c r="B351850" t="s">
        <v>1073</v>
      </c>
    </row>
    <row r="351851" spans="2:2" x14ac:dyDescent="0.25">
      <c r="B351851" t="s">
        <v>1074</v>
      </c>
    </row>
    <row r="351852" spans="2:2" x14ac:dyDescent="0.25">
      <c r="B351852" t="s">
        <v>1075</v>
      </c>
    </row>
    <row r="351853" spans="2:2" x14ac:dyDescent="0.25">
      <c r="B351853" t="s">
        <v>1076</v>
      </c>
    </row>
    <row r="351854" spans="2:2" x14ac:dyDescent="0.25">
      <c r="B351854" t="s">
        <v>1077</v>
      </c>
    </row>
    <row r="351855" spans="2:2" x14ac:dyDescent="0.25">
      <c r="B351855" t="s">
        <v>1078</v>
      </c>
    </row>
    <row r="351856" spans="2:2" x14ac:dyDescent="0.25">
      <c r="B351856" t="s">
        <v>1079</v>
      </c>
    </row>
    <row r="351857" spans="2:2" x14ac:dyDescent="0.25">
      <c r="B351857" t="s">
        <v>1080</v>
      </c>
    </row>
    <row r="351858" spans="2:2" x14ac:dyDescent="0.25">
      <c r="B351858" t="s">
        <v>1081</v>
      </c>
    </row>
    <row r="351859" spans="2:2" x14ac:dyDescent="0.25">
      <c r="B351859" t="s">
        <v>1082</v>
      </c>
    </row>
    <row r="351860" spans="2:2" x14ac:dyDescent="0.25">
      <c r="B351860" t="s">
        <v>1083</v>
      </c>
    </row>
    <row r="351861" spans="2:2" x14ac:dyDescent="0.25">
      <c r="B351861" t="s">
        <v>1084</v>
      </c>
    </row>
    <row r="351862" spans="2:2" x14ac:dyDescent="0.25">
      <c r="B351862" t="s">
        <v>1085</v>
      </c>
    </row>
    <row r="351863" spans="2:2" x14ac:dyDescent="0.25">
      <c r="B351863" t="s">
        <v>1086</v>
      </c>
    </row>
    <row r="351864" spans="2:2" x14ac:dyDescent="0.25">
      <c r="B351864" t="s">
        <v>1087</v>
      </c>
    </row>
    <row r="351865" spans="2:2" x14ac:dyDescent="0.25">
      <c r="B351865" t="s">
        <v>1088</v>
      </c>
    </row>
    <row r="351866" spans="2:2" x14ac:dyDescent="0.25">
      <c r="B351866" t="s">
        <v>1089</v>
      </c>
    </row>
    <row r="351867" spans="2:2" x14ac:dyDescent="0.25">
      <c r="B351867" t="s">
        <v>1090</v>
      </c>
    </row>
    <row r="351868" spans="2:2" x14ac:dyDescent="0.25">
      <c r="B351868" t="s">
        <v>1091</v>
      </c>
    </row>
    <row r="351869" spans="2:2" x14ac:dyDescent="0.25">
      <c r="B351869" t="s">
        <v>1092</v>
      </c>
    </row>
    <row r="351870" spans="2:2" x14ac:dyDescent="0.25">
      <c r="B351870" t="s">
        <v>1093</v>
      </c>
    </row>
    <row r="351871" spans="2:2" x14ac:dyDescent="0.25">
      <c r="B351871" t="s">
        <v>1094</v>
      </c>
    </row>
    <row r="351872" spans="2:2" x14ac:dyDescent="0.25">
      <c r="B351872" t="s">
        <v>1095</v>
      </c>
    </row>
    <row r="351873" spans="2:2" x14ac:dyDescent="0.25">
      <c r="B351873" t="s">
        <v>1096</v>
      </c>
    </row>
    <row r="351874" spans="2:2" x14ac:dyDescent="0.25">
      <c r="B351874" t="s">
        <v>1097</v>
      </c>
    </row>
    <row r="351875" spans="2:2" x14ac:dyDescent="0.25">
      <c r="B351875" t="s">
        <v>1098</v>
      </c>
    </row>
    <row r="351876" spans="2:2" x14ac:dyDescent="0.25">
      <c r="B351876" t="s">
        <v>1099</v>
      </c>
    </row>
    <row r="351877" spans="2:2" x14ac:dyDescent="0.25">
      <c r="B351877" t="s">
        <v>1100</v>
      </c>
    </row>
    <row r="351878" spans="2:2" x14ac:dyDescent="0.25">
      <c r="B351878" t="s">
        <v>1101</v>
      </c>
    </row>
    <row r="351879" spans="2:2" x14ac:dyDescent="0.25">
      <c r="B351879" t="s">
        <v>1102</v>
      </c>
    </row>
    <row r="351880" spans="2:2" x14ac:dyDescent="0.25">
      <c r="B351880" t="s">
        <v>1103</v>
      </c>
    </row>
    <row r="351881" spans="2:2" x14ac:dyDescent="0.25">
      <c r="B351881" t="s">
        <v>1104</v>
      </c>
    </row>
    <row r="351882" spans="2:2" x14ac:dyDescent="0.25">
      <c r="B351882" t="s">
        <v>1105</v>
      </c>
    </row>
    <row r="351883" spans="2:2" x14ac:dyDescent="0.25">
      <c r="B351883" t="s">
        <v>1106</v>
      </c>
    </row>
    <row r="351884" spans="2:2" x14ac:dyDescent="0.25">
      <c r="B351884" t="s">
        <v>1107</v>
      </c>
    </row>
    <row r="351885" spans="2:2" x14ac:dyDescent="0.25">
      <c r="B351885" t="s">
        <v>1108</v>
      </c>
    </row>
    <row r="351886" spans="2:2" x14ac:dyDescent="0.25">
      <c r="B351886" t="s">
        <v>1109</v>
      </c>
    </row>
    <row r="351887" spans="2:2" x14ac:dyDescent="0.25">
      <c r="B351887" t="s">
        <v>1110</v>
      </c>
    </row>
    <row r="351888" spans="2:2" x14ac:dyDescent="0.25">
      <c r="B351888" t="s">
        <v>1111</v>
      </c>
    </row>
    <row r="351889" spans="2:2" x14ac:dyDescent="0.25">
      <c r="B351889" t="s">
        <v>1112</v>
      </c>
    </row>
    <row r="351890" spans="2:2" x14ac:dyDescent="0.25">
      <c r="B351890" t="s">
        <v>1113</v>
      </c>
    </row>
    <row r="351891" spans="2:2" x14ac:dyDescent="0.25">
      <c r="B351891" t="s">
        <v>1114</v>
      </c>
    </row>
    <row r="351892" spans="2:2" x14ac:dyDescent="0.25">
      <c r="B351892" t="s">
        <v>1115</v>
      </c>
    </row>
    <row r="351893" spans="2:2" x14ac:dyDescent="0.25">
      <c r="B351893" t="s">
        <v>1116</v>
      </c>
    </row>
    <row r="351894" spans="2:2" x14ac:dyDescent="0.25">
      <c r="B351894" t="s">
        <v>1117</v>
      </c>
    </row>
    <row r="351895" spans="2:2" x14ac:dyDescent="0.25">
      <c r="B351895" t="s">
        <v>1118</v>
      </c>
    </row>
    <row r="351896" spans="2:2" x14ac:dyDescent="0.25">
      <c r="B351896" t="s">
        <v>1119</v>
      </c>
    </row>
    <row r="351897" spans="2:2" x14ac:dyDescent="0.25">
      <c r="B351897" t="s">
        <v>1120</v>
      </c>
    </row>
    <row r="351898" spans="2:2" x14ac:dyDescent="0.25">
      <c r="B351898" t="s">
        <v>1121</v>
      </c>
    </row>
    <row r="351899" spans="2:2" x14ac:dyDescent="0.25">
      <c r="B351899" t="s">
        <v>1122</v>
      </c>
    </row>
    <row r="351900" spans="2:2" x14ac:dyDescent="0.25">
      <c r="B351900" t="s">
        <v>1123</v>
      </c>
    </row>
    <row r="351901" spans="2:2" x14ac:dyDescent="0.25">
      <c r="B351901" t="s">
        <v>1124</v>
      </c>
    </row>
    <row r="351902" spans="2:2" x14ac:dyDescent="0.25">
      <c r="B351902" t="s">
        <v>1125</v>
      </c>
    </row>
    <row r="351903" spans="2:2" x14ac:dyDescent="0.25">
      <c r="B351903" t="s">
        <v>1126</v>
      </c>
    </row>
    <row r="351904" spans="2:2" x14ac:dyDescent="0.25">
      <c r="B351904" t="s">
        <v>1127</v>
      </c>
    </row>
    <row r="351905" spans="2:2" x14ac:dyDescent="0.25">
      <c r="B351905" t="s">
        <v>1128</v>
      </c>
    </row>
    <row r="351906" spans="2:2" x14ac:dyDescent="0.25">
      <c r="B351906" t="s">
        <v>1129</v>
      </c>
    </row>
    <row r="351907" spans="2:2" x14ac:dyDescent="0.25">
      <c r="B351907" t="s">
        <v>1130</v>
      </c>
    </row>
    <row r="351908" spans="2:2" x14ac:dyDescent="0.25">
      <c r="B351908" t="s">
        <v>1131</v>
      </c>
    </row>
    <row r="351909" spans="2:2" x14ac:dyDescent="0.25">
      <c r="B351909" t="s">
        <v>1132</v>
      </c>
    </row>
    <row r="351910" spans="2:2" x14ac:dyDescent="0.25">
      <c r="B351910" t="s">
        <v>1133</v>
      </c>
    </row>
    <row r="351911" spans="2:2" x14ac:dyDescent="0.25">
      <c r="B351911" t="s">
        <v>1134</v>
      </c>
    </row>
    <row r="351912" spans="2:2" x14ac:dyDescent="0.25">
      <c r="B351912" t="s">
        <v>1135</v>
      </c>
    </row>
    <row r="351913" spans="2:2" x14ac:dyDescent="0.25">
      <c r="B351913" t="s">
        <v>1136</v>
      </c>
    </row>
    <row r="351914" spans="2:2" x14ac:dyDescent="0.25">
      <c r="B351914" t="s">
        <v>1137</v>
      </c>
    </row>
    <row r="351915" spans="2:2" x14ac:dyDescent="0.25">
      <c r="B351915" t="s">
        <v>1138</v>
      </c>
    </row>
    <row r="351916" spans="2:2" x14ac:dyDescent="0.25">
      <c r="B351916" t="s">
        <v>1139</v>
      </c>
    </row>
    <row r="351917" spans="2:2" x14ac:dyDescent="0.25">
      <c r="B351917" t="s">
        <v>1140</v>
      </c>
    </row>
    <row r="351918" spans="2:2" x14ac:dyDescent="0.25">
      <c r="B351918" t="s">
        <v>1141</v>
      </c>
    </row>
    <row r="351919" spans="2:2" x14ac:dyDescent="0.25">
      <c r="B351919" t="s">
        <v>1142</v>
      </c>
    </row>
    <row r="351920" spans="2:2" x14ac:dyDescent="0.25">
      <c r="B351920" t="s">
        <v>1143</v>
      </c>
    </row>
    <row r="351921" spans="2:2" x14ac:dyDescent="0.25">
      <c r="B351921" t="s">
        <v>1144</v>
      </c>
    </row>
    <row r="351922" spans="2:2" x14ac:dyDescent="0.25">
      <c r="B351922" t="s">
        <v>1145</v>
      </c>
    </row>
    <row r="351923" spans="2:2" x14ac:dyDescent="0.25">
      <c r="B351923" t="s">
        <v>1146</v>
      </c>
    </row>
    <row r="351924" spans="2:2" x14ac:dyDescent="0.25">
      <c r="B351924" t="s">
        <v>1147</v>
      </c>
    </row>
    <row r="351925" spans="2:2" x14ac:dyDescent="0.25">
      <c r="B351925" t="s">
        <v>1148</v>
      </c>
    </row>
    <row r="351926" spans="2:2" x14ac:dyDescent="0.25">
      <c r="B351926" t="s">
        <v>1149</v>
      </c>
    </row>
    <row r="351927" spans="2:2" x14ac:dyDescent="0.25">
      <c r="B351927" t="s">
        <v>1150</v>
      </c>
    </row>
    <row r="351928" spans="2:2" x14ac:dyDescent="0.25">
      <c r="B351928" t="s">
        <v>1151</v>
      </c>
    </row>
    <row r="351929" spans="2:2" x14ac:dyDescent="0.25">
      <c r="B351929" t="s">
        <v>1152</v>
      </c>
    </row>
    <row r="351930" spans="2:2" x14ac:dyDescent="0.25">
      <c r="B351930" t="s">
        <v>1153</v>
      </c>
    </row>
    <row r="351931" spans="2:2" x14ac:dyDescent="0.25">
      <c r="B351931" t="s">
        <v>1154</v>
      </c>
    </row>
    <row r="351932" spans="2:2" x14ac:dyDescent="0.25">
      <c r="B351932" t="s">
        <v>1155</v>
      </c>
    </row>
    <row r="351933" spans="2:2" x14ac:dyDescent="0.25">
      <c r="B351933" t="s">
        <v>1156</v>
      </c>
    </row>
    <row r="351934" spans="2:2" x14ac:dyDescent="0.25">
      <c r="B351934" t="s">
        <v>1157</v>
      </c>
    </row>
    <row r="351935" spans="2:2" x14ac:dyDescent="0.25">
      <c r="B351935" t="s">
        <v>1158</v>
      </c>
    </row>
    <row r="351936" spans="2:2" x14ac:dyDescent="0.25">
      <c r="B351936" t="s">
        <v>1159</v>
      </c>
    </row>
    <row r="351937" spans="2:2" x14ac:dyDescent="0.25">
      <c r="B351937" t="s">
        <v>1160</v>
      </c>
    </row>
    <row r="351938" spans="2:2" x14ac:dyDescent="0.25">
      <c r="B351938" t="s">
        <v>1161</v>
      </c>
    </row>
    <row r="351939" spans="2:2" x14ac:dyDescent="0.25">
      <c r="B351939" t="s">
        <v>1162</v>
      </c>
    </row>
    <row r="351940" spans="2:2" x14ac:dyDescent="0.25">
      <c r="B351940" t="s">
        <v>1163</v>
      </c>
    </row>
    <row r="351941" spans="2:2" x14ac:dyDescent="0.25">
      <c r="B351941" t="s">
        <v>1164</v>
      </c>
    </row>
    <row r="351942" spans="2:2" x14ac:dyDescent="0.25">
      <c r="B351942" t="s">
        <v>1165</v>
      </c>
    </row>
    <row r="351943" spans="2:2" x14ac:dyDescent="0.25">
      <c r="B351943" t="s">
        <v>1166</v>
      </c>
    </row>
    <row r="351944" spans="2:2" x14ac:dyDescent="0.25">
      <c r="B351944" t="s">
        <v>1167</v>
      </c>
    </row>
    <row r="351945" spans="2:2" x14ac:dyDescent="0.25">
      <c r="B351945" t="s">
        <v>1168</v>
      </c>
    </row>
    <row r="351946" spans="2:2" x14ac:dyDescent="0.25">
      <c r="B351946" t="s">
        <v>1169</v>
      </c>
    </row>
    <row r="351947" spans="2:2" x14ac:dyDescent="0.25">
      <c r="B351947" t="s">
        <v>1170</v>
      </c>
    </row>
    <row r="351948" spans="2:2" x14ac:dyDescent="0.25">
      <c r="B351948" t="s">
        <v>1171</v>
      </c>
    </row>
    <row r="351949" spans="2:2" x14ac:dyDescent="0.25">
      <c r="B351949" t="s">
        <v>1172</v>
      </c>
    </row>
    <row r="351950" spans="2:2" x14ac:dyDescent="0.25">
      <c r="B351950" t="s">
        <v>1173</v>
      </c>
    </row>
    <row r="351951" spans="2:2" x14ac:dyDescent="0.25">
      <c r="B351951" t="s">
        <v>1174</v>
      </c>
    </row>
    <row r="351952" spans="2:2" x14ac:dyDescent="0.25">
      <c r="B351952" t="s">
        <v>1175</v>
      </c>
    </row>
    <row r="351953" spans="2:2" x14ac:dyDescent="0.25">
      <c r="B351953" t="s">
        <v>1176</v>
      </c>
    </row>
    <row r="351954" spans="2:2" x14ac:dyDescent="0.25">
      <c r="B351954" t="s">
        <v>1177</v>
      </c>
    </row>
    <row r="351955" spans="2:2" x14ac:dyDescent="0.25">
      <c r="B351955" t="s">
        <v>1178</v>
      </c>
    </row>
    <row r="351956" spans="2:2" x14ac:dyDescent="0.25">
      <c r="B351956" t="s">
        <v>1179</v>
      </c>
    </row>
    <row r="351957" spans="2:2" x14ac:dyDescent="0.25">
      <c r="B351957" t="s">
        <v>1180</v>
      </c>
    </row>
    <row r="351958" spans="2:2" x14ac:dyDescent="0.25">
      <c r="B351958" t="s">
        <v>1181</v>
      </c>
    </row>
    <row r="351959" spans="2:2" x14ac:dyDescent="0.25">
      <c r="B351959" t="s">
        <v>1182</v>
      </c>
    </row>
    <row r="351960" spans="2:2" x14ac:dyDescent="0.25">
      <c r="B351960" t="s">
        <v>1183</v>
      </c>
    </row>
    <row r="351961" spans="2:2" x14ac:dyDescent="0.25">
      <c r="B351961" t="s">
        <v>1184</v>
      </c>
    </row>
    <row r="351962" spans="2:2" x14ac:dyDescent="0.25">
      <c r="B351962" t="s">
        <v>1185</v>
      </c>
    </row>
    <row r="351963" spans="2:2" x14ac:dyDescent="0.25">
      <c r="B351963" t="s">
        <v>1186</v>
      </c>
    </row>
    <row r="351964" spans="2:2" x14ac:dyDescent="0.25">
      <c r="B351964" t="s">
        <v>1187</v>
      </c>
    </row>
    <row r="351965" spans="2:2" x14ac:dyDescent="0.25">
      <c r="B351965" t="s">
        <v>1188</v>
      </c>
    </row>
    <row r="351966" spans="2:2" x14ac:dyDescent="0.25">
      <c r="B351966" t="s">
        <v>1189</v>
      </c>
    </row>
    <row r="351967" spans="2:2" x14ac:dyDescent="0.25">
      <c r="B351967" t="s">
        <v>1190</v>
      </c>
    </row>
    <row r="351968" spans="2:2" x14ac:dyDescent="0.25">
      <c r="B351968" t="s">
        <v>1191</v>
      </c>
    </row>
    <row r="351969" spans="2:2" x14ac:dyDescent="0.25">
      <c r="B351969" t="s">
        <v>1192</v>
      </c>
    </row>
    <row r="351970" spans="2:2" x14ac:dyDescent="0.25">
      <c r="B351970" t="s">
        <v>1193</v>
      </c>
    </row>
    <row r="351971" spans="2:2" x14ac:dyDescent="0.25">
      <c r="B351971" t="s">
        <v>1194</v>
      </c>
    </row>
    <row r="351972" spans="2:2" x14ac:dyDescent="0.25">
      <c r="B351972" t="s">
        <v>1195</v>
      </c>
    </row>
    <row r="351973" spans="2:2" x14ac:dyDescent="0.25">
      <c r="B351973" t="s">
        <v>1196</v>
      </c>
    </row>
    <row r="351974" spans="2:2" x14ac:dyDescent="0.25">
      <c r="B351974" t="s">
        <v>1197</v>
      </c>
    </row>
    <row r="351975" spans="2:2" x14ac:dyDescent="0.25">
      <c r="B351975" t="s">
        <v>1198</v>
      </c>
    </row>
    <row r="351976" spans="2:2" x14ac:dyDescent="0.25">
      <c r="B351976" t="s">
        <v>1199</v>
      </c>
    </row>
    <row r="351977" spans="2:2" x14ac:dyDescent="0.25">
      <c r="B351977" t="s">
        <v>1200</v>
      </c>
    </row>
    <row r="351978" spans="2:2" x14ac:dyDescent="0.25">
      <c r="B351978" t="s">
        <v>1201</v>
      </c>
    </row>
    <row r="351979" spans="2:2" x14ac:dyDescent="0.25">
      <c r="B351979" t="s">
        <v>1202</v>
      </c>
    </row>
    <row r="351980" spans="2:2" x14ac:dyDescent="0.25">
      <c r="B351980" t="s">
        <v>1203</v>
      </c>
    </row>
    <row r="351981" spans="2:2" x14ac:dyDescent="0.25">
      <c r="B351981" t="s">
        <v>1204</v>
      </c>
    </row>
    <row r="351982" spans="2:2" x14ac:dyDescent="0.25">
      <c r="B351982" t="s">
        <v>1205</v>
      </c>
    </row>
    <row r="351983" spans="2:2" x14ac:dyDescent="0.25">
      <c r="B351983" t="s">
        <v>1206</v>
      </c>
    </row>
    <row r="351984" spans="2:2" x14ac:dyDescent="0.25">
      <c r="B351984" t="s">
        <v>1207</v>
      </c>
    </row>
    <row r="351985" spans="2:2" x14ac:dyDescent="0.25">
      <c r="B351985" t="s">
        <v>1208</v>
      </c>
    </row>
    <row r="351986" spans="2:2" x14ac:dyDescent="0.25">
      <c r="B351986" t="s">
        <v>1209</v>
      </c>
    </row>
    <row r="351987" spans="2:2" x14ac:dyDescent="0.25">
      <c r="B351987" t="s">
        <v>1210</v>
      </c>
    </row>
    <row r="351988" spans="2:2" x14ac:dyDescent="0.25">
      <c r="B351988" t="s">
        <v>1211</v>
      </c>
    </row>
    <row r="351989" spans="2:2" x14ac:dyDescent="0.25">
      <c r="B351989" t="s">
        <v>1212</v>
      </c>
    </row>
    <row r="351990" spans="2:2" x14ac:dyDescent="0.25">
      <c r="B351990" t="s">
        <v>1213</v>
      </c>
    </row>
    <row r="351991" spans="2:2" x14ac:dyDescent="0.25">
      <c r="B351991" t="s">
        <v>1214</v>
      </c>
    </row>
    <row r="351992" spans="2:2" x14ac:dyDescent="0.25">
      <c r="B351992" t="s">
        <v>1215</v>
      </c>
    </row>
    <row r="351993" spans="2:2" x14ac:dyDescent="0.25">
      <c r="B351993" t="s">
        <v>1216</v>
      </c>
    </row>
    <row r="351994" spans="2:2" x14ac:dyDescent="0.25">
      <c r="B351994" t="s">
        <v>1217</v>
      </c>
    </row>
    <row r="351995" spans="2:2" x14ac:dyDescent="0.25">
      <c r="B351995" t="s">
        <v>1218</v>
      </c>
    </row>
    <row r="351996" spans="2:2" x14ac:dyDescent="0.25">
      <c r="B351996" t="s">
        <v>1219</v>
      </c>
    </row>
    <row r="351997" spans="2:2" x14ac:dyDescent="0.25">
      <c r="B351997" t="s">
        <v>1220</v>
      </c>
    </row>
    <row r="351998" spans="2:2" x14ac:dyDescent="0.25">
      <c r="B351998" t="s">
        <v>1221</v>
      </c>
    </row>
    <row r="351999" spans="2:2" x14ac:dyDescent="0.25">
      <c r="B351999" t="s">
        <v>1222</v>
      </c>
    </row>
    <row r="352000" spans="2:2" x14ac:dyDescent="0.25">
      <c r="B352000" t="s">
        <v>1223</v>
      </c>
    </row>
    <row r="352001" spans="2:2" x14ac:dyDescent="0.25">
      <c r="B352001" t="s">
        <v>1224</v>
      </c>
    </row>
    <row r="352002" spans="2:2" x14ac:dyDescent="0.25">
      <c r="B352002" t="s">
        <v>1225</v>
      </c>
    </row>
    <row r="352003" spans="2:2" x14ac:dyDescent="0.25">
      <c r="B352003" t="s">
        <v>1226</v>
      </c>
    </row>
    <row r="352004" spans="2:2" x14ac:dyDescent="0.25">
      <c r="B352004" t="s">
        <v>1227</v>
      </c>
    </row>
    <row r="352005" spans="2:2" x14ac:dyDescent="0.25">
      <c r="B352005" t="s">
        <v>1228</v>
      </c>
    </row>
    <row r="352006" spans="2:2" x14ac:dyDescent="0.25">
      <c r="B352006" t="s">
        <v>1229</v>
      </c>
    </row>
    <row r="352007" spans="2:2" x14ac:dyDescent="0.25">
      <c r="B352007" t="s">
        <v>1230</v>
      </c>
    </row>
    <row r="352008" spans="2:2" x14ac:dyDescent="0.25">
      <c r="B352008" t="s">
        <v>1231</v>
      </c>
    </row>
    <row r="352009" spans="2:2" x14ac:dyDescent="0.25">
      <c r="B352009" t="s">
        <v>1232</v>
      </c>
    </row>
    <row r="352010" spans="2:2" x14ac:dyDescent="0.25">
      <c r="B352010" t="s">
        <v>1233</v>
      </c>
    </row>
    <row r="352011" spans="2:2" x14ac:dyDescent="0.25">
      <c r="B352011" t="s">
        <v>1234</v>
      </c>
    </row>
    <row r="352012" spans="2:2" x14ac:dyDescent="0.25">
      <c r="B352012" t="s">
        <v>1235</v>
      </c>
    </row>
    <row r="352013" spans="2:2" x14ac:dyDescent="0.25">
      <c r="B352013" t="s">
        <v>1236</v>
      </c>
    </row>
    <row r="352014" spans="2:2" x14ac:dyDescent="0.25">
      <c r="B352014" t="s">
        <v>1237</v>
      </c>
    </row>
    <row r="352015" spans="2:2" x14ac:dyDescent="0.25">
      <c r="B352015" t="s">
        <v>1238</v>
      </c>
    </row>
    <row r="352016" spans="2:2" x14ac:dyDescent="0.25">
      <c r="B352016" t="s">
        <v>1239</v>
      </c>
    </row>
    <row r="352017" spans="2:2" x14ac:dyDescent="0.25">
      <c r="B352017" t="s">
        <v>1240</v>
      </c>
    </row>
    <row r="352018" spans="2:2" x14ac:dyDescent="0.25">
      <c r="B352018" t="s">
        <v>1241</v>
      </c>
    </row>
    <row r="352019" spans="2:2" x14ac:dyDescent="0.25">
      <c r="B352019" t="s">
        <v>1242</v>
      </c>
    </row>
    <row r="352020" spans="2:2" x14ac:dyDescent="0.25">
      <c r="B352020" t="s">
        <v>1243</v>
      </c>
    </row>
    <row r="352021" spans="2:2" x14ac:dyDescent="0.25">
      <c r="B352021" t="s">
        <v>1244</v>
      </c>
    </row>
    <row r="352022" spans="2:2" x14ac:dyDescent="0.25">
      <c r="B352022" t="s">
        <v>1245</v>
      </c>
    </row>
    <row r="352023" spans="2:2" x14ac:dyDescent="0.25">
      <c r="B352023" t="s">
        <v>1246</v>
      </c>
    </row>
    <row r="352024" spans="2:2" x14ac:dyDescent="0.25">
      <c r="B352024" t="s">
        <v>1247</v>
      </c>
    </row>
    <row r="352025" spans="2:2" x14ac:dyDescent="0.25">
      <c r="B352025" t="s">
        <v>1248</v>
      </c>
    </row>
    <row r="352026" spans="2:2" x14ac:dyDescent="0.25">
      <c r="B352026" t="s">
        <v>1249</v>
      </c>
    </row>
    <row r="352027" spans="2:2" x14ac:dyDescent="0.25">
      <c r="B352027" t="s">
        <v>1250</v>
      </c>
    </row>
    <row r="352028" spans="2:2" x14ac:dyDescent="0.25">
      <c r="B352028" t="s">
        <v>1251</v>
      </c>
    </row>
    <row r="352029" spans="2:2" x14ac:dyDescent="0.25">
      <c r="B352029" t="s">
        <v>1252</v>
      </c>
    </row>
    <row r="352030" spans="2:2" x14ac:dyDescent="0.25">
      <c r="B352030" t="s">
        <v>1253</v>
      </c>
    </row>
    <row r="352031" spans="2:2" x14ac:dyDescent="0.25">
      <c r="B352031" t="s">
        <v>1254</v>
      </c>
    </row>
    <row r="352032" spans="2:2" x14ac:dyDescent="0.25">
      <c r="B352032" t="s">
        <v>1255</v>
      </c>
    </row>
    <row r="352033" spans="2:2" x14ac:dyDescent="0.25">
      <c r="B352033" t="s">
        <v>1256</v>
      </c>
    </row>
    <row r="352034" spans="2:2" x14ac:dyDescent="0.25">
      <c r="B352034" t="s">
        <v>1257</v>
      </c>
    </row>
    <row r="352035" spans="2:2" x14ac:dyDescent="0.25">
      <c r="B352035" t="s">
        <v>1258</v>
      </c>
    </row>
    <row r="352036" spans="2:2" x14ac:dyDescent="0.25">
      <c r="B352036" t="s">
        <v>1259</v>
      </c>
    </row>
    <row r="352037" spans="2:2" x14ac:dyDescent="0.25">
      <c r="B352037" t="s">
        <v>1260</v>
      </c>
    </row>
    <row r="352038" spans="2:2" x14ac:dyDescent="0.25">
      <c r="B352038" t="s">
        <v>1261</v>
      </c>
    </row>
    <row r="352039" spans="2:2" x14ac:dyDescent="0.25">
      <c r="B352039" t="s">
        <v>1262</v>
      </c>
    </row>
    <row r="352040" spans="2:2" x14ac:dyDescent="0.25">
      <c r="B352040" t="s">
        <v>1263</v>
      </c>
    </row>
    <row r="352041" spans="2:2" x14ac:dyDescent="0.25">
      <c r="B352041" t="s">
        <v>1264</v>
      </c>
    </row>
    <row r="352042" spans="2:2" x14ac:dyDescent="0.25">
      <c r="B352042" t="s">
        <v>1265</v>
      </c>
    </row>
    <row r="352043" spans="2:2" x14ac:dyDescent="0.25">
      <c r="B352043" t="s">
        <v>1266</v>
      </c>
    </row>
    <row r="352044" spans="2:2" x14ac:dyDescent="0.25">
      <c r="B352044" t="s">
        <v>1267</v>
      </c>
    </row>
    <row r="352045" spans="2:2" x14ac:dyDescent="0.25">
      <c r="B352045" t="s">
        <v>1268</v>
      </c>
    </row>
    <row r="352046" spans="2:2" x14ac:dyDescent="0.25">
      <c r="B352046" t="s">
        <v>1269</v>
      </c>
    </row>
    <row r="352047" spans="2:2" x14ac:dyDescent="0.25">
      <c r="B352047" t="s">
        <v>1270</v>
      </c>
    </row>
    <row r="352048" spans="2:2" x14ac:dyDescent="0.25">
      <c r="B352048" t="s">
        <v>1271</v>
      </c>
    </row>
    <row r="352049" spans="2:2" x14ac:dyDescent="0.25">
      <c r="B352049" t="s">
        <v>1272</v>
      </c>
    </row>
    <row r="352050" spans="2:2" x14ac:dyDescent="0.25">
      <c r="B352050" t="s">
        <v>1273</v>
      </c>
    </row>
    <row r="352051" spans="2:2" x14ac:dyDescent="0.25">
      <c r="B352051" t="s">
        <v>1274</v>
      </c>
    </row>
    <row r="352052" spans="2:2" x14ac:dyDescent="0.25">
      <c r="B352052" t="s">
        <v>1275</v>
      </c>
    </row>
    <row r="352053" spans="2:2" x14ac:dyDescent="0.25">
      <c r="B352053" t="s">
        <v>1276</v>
      </c>
    </row>
    <row r="352054" spans="2:2" x14ac:dyDescent="0.25">
      <c r="B352054" t="s">
        <v>1277</v>
      </c>
    </row>
    <row r="352055" spans="2:2" x14ac:dyDescent="0.25">
      <c r="B352055" t="s">
        <v>1278</v>
      </c>
    </row>
    <row r="352056" spans="2:2" x14ac:dyDescent="0.25">
      <c r="B352056" t="s">
        <v>1279</v>
      </c>
    </row>
    <row r="352057" spans="2:2" x14ac:dyDescent="0.25">
      <c r="B352057" t="s">
        <v>1280</v>
      </c>
    </row>
    <row r="352058" spans="2:2" x14ac:dyDescent="0.25">
      <c r="B352058" t="s">
        <v>1281</v>
      </c>
    </row>
    <row r="352059" spans="2:2" x14ac:dyDescent="0.25">
      <c r="B352059" t="s">
        <v>1282</v>
      </c>
    </row>
    <row r="352060" spans="2:2" x14ac:dyDescent="0.25">
      <c r="B352060" t="s">
        <v>1283</v>
      </c>
    </row>
    <row r="352061" spans="2:2" x14ac:dyDescent="0.25">
      <c r="B352061" t="s">
        <v>1284</v>
      </c>
    </row>
    <row r="352062" spans="2:2" x14ac:dyDescent="0.25">
      <c r="B352062" t="s">
        <v>1285</v>
      </c>
    </row>
    <row r="352063" spans="2:2" x14ac:dyDescent="0.25">
      <c r="B352063" t="s">
        <v>1286</v>
      </c>
    </row>
    <row r="352064" spans="2:2" x14ac:dyDescent="0.25">
      <c r="B352064" t="s">
        <v>1287</v>
      </c>
    </row>
    <row r="352065" spans="2:2" x14ac:dyDescent="0.25">
      <c r="B352065" t="s">
        <v>1288</v>
      </c>
    </row>
    <row r="352066" spans="2:2" x14ac:dyDescent="0.25">
      <c r="B352066" t="s">
        <v>1289</v>
      </c>
    </row>
    <row r="352067" spans="2:2" x14ac:dyDescent="0.25">
      <c r="B352067" t="s">
        <v>1290</v>
      </c>
    </row>
    <row r="352068" spans="2:2" x14ac:dyDescent="0.25">
      <c r="B352068" t="s">
        <v>1291</v>
      </c>
    </row>
    <row r="352069" spans="2:2" x14ac:dyDescent="0.25">
      <c r="B352069" t="s">
        <v>1292</v>
      </c>
    </row>
    <row r="352070" spans="2:2" x14ac:dyDescent="0.25">
      <c r="B352070" t="s">
        <v>1293</v>
      </c>
    </row>
    <row r="352071" spans="2:2" x14ac:dyDescent="0.25">
      <c r="B352071" t="s">
        <v>1294</v>
      </c>
    </row>
    <row r="352072" spans="2:2" x14ac:dyDescent="0.25">
      <c r="B352072" t="s">
        <v>1295</v>
      </c>
    </row>
    <row r="352073" spans="2:2" x14ac:dyDescent="0.25">
      <c r="B352073" t="s">
        <v>1296</v>
      </c>
    </row>
    <row r="352074" spans="2:2" x14ac:dyDescent="0.25">
      <c r="B352074" t="s">
        <v>1297</v>
      </c>
    </row>
    <row r="352075" spans="2:2" x14ac:dyDescent="0.25">
      <c r="B352075" t="s">
        <v>1298</v>
      </c>
    </row>
    <row r="352076" spans="2:2" x14ac:dyDescent="0.25">
      <c r="B352076" t="s">
        <v>1299</v>
      </c>
    </row>
    <row r="352077" spans="2:2" x14ac:dyDescent="0.25">
      <c r="B352077" t="s">
        <v>1300</v>
      </c>
    </row>
    <row r="352078" spans="2:2" x14ac:dyDescent="0.25">
      <c r="B352078" t="s">
        <v>1301</v>
      </c>
    </row>
    <row r="352079" spans="2:2" x14ac:dyDescent="0.25">
      <c r="B352079" t="s">
        <v>1302</v>
      </c>
    </row>
    <row r="352080" spans="2:2" x14ac:dyDescent="0.25">
      <c r="B352080" t="s">
        <v>1303</v>
      </c>
    </row>
    <row r="352081" spans="2:2" x14ac:dyDescent="0.25">
      <c r="B352081" t="s">
        <v>1304</v>
      </c>
    </row>
    <row r="352082" spans="2:2" x14ac:dyDescent="0.25">
      <c r="B352082" t="s">
        <v>1305</v>
      </c>
    </row>
    <row r="352083" spans="2:2" x14ac:dyDescent="0.25">
      <c r="B352083" t="s">
        <v>1306</v>
      </c>
    </row>
    <row r="352084" spans="2:2" x14ac:dyDescent="0.25">
      <c r="B352084" t="s">
        <v>1307</v>
      </c>
    </row>
    <row r="352085" spans="2:2" x14ac:dyDescent="0.25">
      <c r="B352085" t="s">
        <v>1308</v>
      </c>
    </row>
    <row r="352086" spans="2:2" x14ac:dyDescent="0.25">
      <c r="B352086" t="s">
        <v>1309</v>
      </c>
    </row>
    <row r="352087" spans="2:2" x14ac:dyDescent="0.25">
      <c r="B352087" t="s">
        <v>1310</v>
      </c>
    </row>
    <row r="352088" spans="2:2" x14ac:dyDescent="0.25">
      <c r="B352088" t="s">
        <v>1311</v>
      </c>
    </row>
    <row r="352089" spans="2:2" x14ac:dyDescent="0.25">
      <c r="B352089" t="s">
        <v>1312</v>
      </c>
    </row>
    <row r="352090" spans="2:2" x14ac:dyDescent="0.25">
      <c r="B352090" t="s">
        <v>1313</v>
      </c>
    </row>
    <row r="352091" spans="2:2" x14ac:dyDescent="0.25">
      <c r="B352091" t="s">
        <v>1314</v>
      </c>
    </row>
    <row r="352092" spans="2:2" x14ac:dyDescent="0.25">
      <c r="B352092" t="s">
        <v>1315</v>
      </c>
    </row>
    <row r="352093" spans="2:2" x14ac:dyDescent="0.25">
      <c r="B352093" t="s">
        <v>1316</v>
      </c>
    </row>
    <row r="352094" spans="2:2" x14ac:dyDescent="0.25">
      <c r="B352094" t="s">
        <v>1317</v>
      </c>
    </row>
    <row r="352095" spans="2:2" x14ac:dyDescent="0.25">
      <c r="B352095" t="s">
        <v>1318</v>
      </c>
    </row>
    <row r="352096" spans="2:2" x14ac:dyDescent="0.25">
      <c r="B352096" t="s">
        <v>1319</v>
      </c>
    </row>
    <row r="352097" spans="2:2" x14ac:dyDescent="0.25">
      <c r="B352097" t="s">
        <v>1320</v>
      </c>
    </row>
    <row r="352098" spans="2:2" x14ac:dyDescent="0.25">
      <c r="B352098" t="s">
        <v>1321</v>
      </c>
    </row>
    <row r="352099" spans="2:2" x14ac:dyDescent="0.25">
      <c r="B352099" t="s">
        <v>1322</v>
      </c>
    </row>
    <row r="352100" spans="2:2" x14ac:dyDescent="0.25">
      <c r="B352100" t="s">
        <v>1323</v>
      </c>
    </row>
    <row r="352101" spans="2:2" x14ac:dyDescent="0.25">
      <c r="B352101" t="s">
        <v>1324</v>
      </c>
    </row>
    <row r="352102" spans="2:2" x14ac:dyDescent="0.25">
      <c r="B352102" t="s">
        <v>1325</v>
      </c>
    </row>
    <row r="352103" spans="2:2" x14ac:dyDescent="0.25">
      <c r="B352103" t="s">
        <v>1326</v>
      </c>
    </row>
    <row r="352104" spans="2:2" x14ac:dyDescent="0.25">
      <c r="B352104" t="s">
        <v>1327</v>
      </c>
    </row>
    <row r="352105" spans="2:2" x14ac:dyDescent="0.25">
      <c r="B352105" t="s">
        <v>1328</v>
      </c>
    </row>
    <row r="352106" spans="2:2" x14ac:dyDescent="0.25">
      <c r="B352106" t="s">
        <v>1329</v>
      </c>
    </row>
    <row r="352107" spans="2:2" x14ac:dyDescent="0.25">
      <c r="B352107" t="s">
        <v>1330</v>
      </c>
    </row>
    <row r="352108" spans="2:2" x14ac:dyDescent="0.25">
      <c r="B352108" t="s">
        <v>1331</v>
      </c>
    </row>
    <row r="352109" spans="2:2" x14ac:dyDescent="0.25">
      <c r="B352109" t="s">
        <v>1332</v>
      </c>
    </row>
    <row r="352110" spans="2:2" x14ac:dyDescent="0.25">
      <c r="B352110" t="s">
        <v>1333</v>
      </c>
    </row>
    <row r="352111" spans="2:2" x14ac:dyDescent="0.25">
      <c r="B352111" t="s">
        <v>1334</v>
      </c>
    </row>
    <row r="352112" spans="2:2" x14ac:dyDescent="0.25">
      <c r="B352112" t="s">
        <v>1335</v>
      </c>
    </row>
    <row r="352113" spans="2:2" x14ac:dyDescent="0.25">
      <c r="B352113" t="s">
        <v>1336</v>
      </c>
    </row>
    <row r="352114" spans="2:2" x14ac:dyDescent="0.25">
      <c r="B352114" t="s">
        <v>1337</v>
      </c>
    </row>
    <row r="352115" spans="2:2" x14ac:dyDescent="0.25">
      <c r="B352115" t="s">
        <v>1338</v>
      </c>
    </row>
    <row r="352116" spans="2:2" x14ac:dyDescent="0.25">
      <c r="B352116" t="s">
        <v>1339</v>
      </c>
    </row>
    <row r="352117" spans="2:2" x14ac:dyDescent="0.25">
      <c r="B352117" t="s">
        <v>1340</v>
      </c>
    </row>
    <row r="352118" spans="2:2" x14ac:dyDescent="0.25">
      <c r="B352118" t="s">
        <v>1341</v>
      </c>
    </row>
    <row r="352119" spans="2:2" x14ac:dyDescent="0.25">
      <c r="B352119" t="s">
        <v>1342</v>
      </c>
    </row>
    <row r="352120" spans="2:2" x14ac:dyDescent="0.25">
      <c r="B352120" t="s">
        <v>1343</v>
      </c>
    </row>
    <row r="352121" spans="2:2" x14ac:dyDescent="0.25">
      <c r="B352121" t="s">
        <v>1344</v>
      </c>
    </row>
    <row r="352122" spans="2:2" x14ac:dyDescent="0.25">
      <c r="B352122" t="s">
        <v>1345</v>
      </c>
    </row>
    <row r="352123" spans="2:2" x14ac:dyDescent="0.25">
      <c r="B352123" t="s">
        <v>1346</v>
      </c>
    </row>
    <row r="352124" spans="2:2" x14ac:dyDescent="0.25">
      <c r="B352124" t="s">
        <v>1347</v>
      </c>
    </row>
    <row r="352125" spans="2:2" x14ac:dyDescent="0.25">
      <c r="B352125" t="s">
        <v>1348</v>
      </c>
    </row>
    <row r="352126" spans="2:2" x14ac:dyDescent="0.25">
      <c r="B352126" t="s">
        <v>1349</v>
      </c>
    </row>
    <row r="352127" spans="2:2" x14ac:dyDescent="0.25">
      <c r="B352127" t="s">
        <v>1350</v>
      </c>
    </row>
    <row r="352128" spans="2:2" x14ac:dyDescent="0.25">
      <c r="B352128" t="s">
        <v>1351</v>
      </c>
    </row>
    <row r="352129" spans="2:2" x14ac:dyDescent="0.25">
      <c r="B352129" t="s">
        <v>1352</v>
      </c>
    </row>
    <row r="352130" spans="2:2" x14ac:dyDescent="0.25">
      <c r="B352130" t="s">
        <v>1353</v>
      </c>
    </row>
    <row r="352131" spans="2:2" x14ac:dyDescent="0.25">
      <c r="B352131" t="s">
        <v>1354</v>
      </c>
    </row>
    <row r="352132" spans="2:2" x14ac:dyDescent="0.25">
      <c r="B352132" t="s">
        <v>1355</v>
      </c>
    </row>
    <row r="352133" spans="2:2" x14ac:dyDescent="0.25">
      <c r="B352133" t="s">
        <v>1356</v>
      </c>
    </row>
    <row r="352134" spans="2:2" x14ac:dyDescent="0.25">
      <c r="B352134" t="s">
        <v>1357</v>
      </c>
    </row>
    <row r="352135" spans="2:2" x14ac:dyDescent="0.25">
      <c r="B352135" t="s">
        <v>1358</v>
      </c>
    </row>
    <row r="352136" spans="2:2" x14ac:dyDescent="0.25">
      <c r="B352136" t="s">
        <v>1359</v>
      </c>
    </row>
    <row r="352137" spans="2:2" x14ac:dyDescent="0.25">
      <c r="B352137" t="s">
        <v>1360</v>
      </c>
    </row>
    <row r="352138" spans="2:2" x14ac:dyDescent="0.25">
      <c r="B352138" t="s">
        <v>1361</v>
      </c>
    </row>
    <row r="352139" spans="2:2" x14ac:dyDescent="0.25">
      <c r="B352139" t="s">
        <v>1362</v>
      </c>
    </row>
    <row r="352140" spans="2:2" x14ac:dyDescent="0.25">
      <c r="B352140" t="s">
        <v>1363</v>
      </c>
    </row>
    <row r="352141" spans="2:2" x14ac:dyDescent="0.25">
      <c r="B352141" t="s">
        <v>1364</v>
      </c>
    </row>
    <row r="352142" spans="2:2" x14ac:dyDescent="0.25">
      <c r="B352142" t="s">
        <v>1365</v>
      </c>
    </row>
    <row r="352143" spans="2:2" x14ac:dyDescent="0.25">
      <c r="B352143" t="s">
        <v>1366</v>
      </c>
    </row>
    <row r="352144" spans="2:2" x14ac:dyDescent="0.25">
      <c r="B352144" t="s">
        <v>1367</v>
      </c>
    </row>
    <row r="352145" spans="2:2" x14ac:dyDescent="0.25">
      <c r="B352145" t="s">
        <v>1368</v>
      </c>
    </row>
    <row r="352146" spans="2:2" x14ac:dyDescent="0.25">
      <c r="B352146" t="s">
        <v>1369</v>
      </c>
    </row>
    <row r="352147" spans="2:2" x14ac:dyDescent="0.25">
      <c r="B352147" t="s">
        <v>1370</v>
      </c>
    </row>
    <row r="352148" spans="2:2" x14ac:dyDescent="0.25">
      <c r="B352148" t="s">
        <v>1371</v>
      </c>
    </row>
    <row r="352149" spans="2:2" x14ac:dyDescent="0.25">
      <c r="B352149" t="s">
        <v>1372</v>
      </c>
    </row>
    <row r="352150" spans="2:2" x14ac:dyDescent="0.25">
      <c r="B352150" t="s">
        <v>1373</v>
      </c>
    </row>
    <row r="352151" spans="2:2" x14ac:dyDescent="0.25">
      <c r="B352151" t="s">
        <v>1374</v>
      </c>
    </row>
    <row r="352152" spans="2:2" x14ac:dyDescent="0.25">
      <c r="B352152" t="s">
        <v>1375</v>
      </c>
    </row>
    <row r="352153" spans="2:2" x14ac:dyDescent="0.25">
      <c r="B352153" t="s">
        <v>1376</v>
      </c>
    </row>
    <row r="352154" spans="2:2" x14ac:dyDescent="0.25">
      <c r="B352154" t="s">
        <v>1377</v>
      </c>
    </row>
    <row r="352155" spans="2:2" x14ac:dyDescent="0.25">
      <c r="B352155" t="s">
        <v>1378</v>
      </c>
    </row>
    <row r="352156" spans="2:2" x14ac:dyDescent="0.25">
      <c r="B352156" t="s">
        <v>1379</v>
      </c>
    </row>
    <row r="352157" spans="2:2" x14ac:dyDescent="0.25">
      <c r="B352157" t="s">
        <v>1380</v>
      </c>
    </row>
    <row r="352158" spans="2:2" x14ac:dyDescent="0.25">
      <c r="B352158" t="s">
        <v>1381</v>
      </c>
    </row>
    <row r="352159" spans="2:2" x14ac:dyDescent="0.25">
      <c r="B352159" t="s">
        <v>1382</v>
      </c>
    </row>
  </sheetData>
  <mergeCells count="1">
    <mergeCell ref="B8:S8"/>
  </mergeCells>
  <dataValidations count="65">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L12:L24 K35:K54 K58 K62:K90 L84:L87 M85:M87 J87 K95 K129:M129 K132:M136 K139:M141 K143:M144">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34 O15:O20 N55:N57 N62:N88 Q64:Q71 N90 O114:O119 N120:O153 P99:Q153 N99:O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4:R34 R11:R12 R36:R54 R58 R62:R90 R95 R133">
      <formula1>-9223372036854770000</formula1>
      <formula2>9223372036854770000</formula2>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J54 J58 J63:J86 J88:J90 J95 J121:J122">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F34 F72:F90 F120:F148 F99:F113 F153">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34 G80:G87 G149:G152">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27:H34 H11:H23 H80:H87 H149:H152">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91:I92 I140:I141 I143:I144">
      <formula1>$D$350979:$D$351022</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54 I63:I71">
      <formula1>$D$350982:$D$351025</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62:C71">
      <formula1>$A$350999:$A$351001</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63:H71">
      <formula1>$C$350982:$C$350987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63:G71">
      <formula1>$B$350982:$B$352139</formula1>
    </dataValidation>
    <dataValidation type="decimal" allowBlank="1" showInputMessage="1" showErrorMessage="1" errorTitle="Entrada no válida" error="Por favor escriba un número" promptTitle="Escriba un número en esta casilla" prompt=" Registre EN PESOS el costo de las multas y sanciones." sqref="P11:P34 P58:P60 O61:P61 P62:P79 O80:P87 N89:Q89 P88 P90:Q90 P95:P97 O98:P98">
      <formula1>-9223372036854770000</formula1>
      <formula2>9223372036854770000</formula2>
    </dataValidation>
    <dataValidation type="textLength" allowBlank="1" showInputMessage="1" error="Escriba un texto  Maximo 200 Caracteres" promptTitle="Cualquier contenido Maximo 200 Caracteres" prompt=" Si selecciono NO de la columna anterior describa brevemente las razones por las cuales no dispone de información para este formulario en el período reportado." sqref="D58 D73:D79 D88:D90 D95">
      <formula1>0</formula1>
      <formula2>200</formula2>
    </dataValidation>
    <dataValidation type="textLength" allowBlank="1" showInputMessage="1" error="Escriba un texto  Maximo 390 Caracteres" promptTitle="Cualquier contenido Maximo 390 Caracteres" prompt=" Registre aspectos importantes a considerar. (MÁX. 390 CARACTERES)" sqref="S11:S54 S58 D35:D54 S62:S88 D62:D71 S95">
      <formula1>0</formula1>
      <formula2>390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E56 E58:E61 E63:E77 D80:E87 E88:E90 E95:E98">
      <formula1>0</formula1>
      <formula2>390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25:Q34 Q14:Q23 Q11:Q12 O55:O57 Q62:Q63 Q72:Q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21:O34 O11:O14 Q55 N58:O58 O62:O79 O88 O90 N95:O9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54 M58 M62:M76 M80:M84 M88:M90 M95">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L35:L54 L58 L62:L83 M77:M79 L88:L90 L9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I23 I27:I34 I80:I87 I149:I152">
      <formula1>$D$351002:$D$351045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4 D7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4 C80:C87">
      <formula1>$A$351002:$A$351004</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72:I79">
      <formula1>$D$350983:$D$351026</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72:H79">
      <formula1>$C$350983:$C$350988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72:C79">
      <formula1>$A$350986:$A$350988</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73">
      <formula1>$B$350983:$B$352140</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72 G74:G79">
      <formula1>$B$350986:$B$352143</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95:G98">
      <formula1>$B$350976:$B$352133</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95:H98">
      <formula1>$C$350976:$C$350981</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95:I98">
      <formula1>$D$350976:$D$351019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96">
      <formula1>$A$350985:$A$350987</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95 C97:C98">
      <formula1>$A$350976:$A$350978</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94 I126:I128 I109:I113 I131">
      <formula1>$D$350997:$D$351040</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91:H94">
      <formula1>$C$350862:$C$350867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93">
      <formula1>$D$350846:$D$350889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88:H90">
      <formula1>$C$350996:$C$351001</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88:G94">
      <formula1>$B$350996:$B$352153</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88:C90">
      <formula1>$A$350996:$A$350998</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88:I90">
      <formula1>$D$350996:$D$351039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99:H148">
      <formula1>$C$350997:$C$351002</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25:G148 G99:G120">
      <formula1>$B$350997:$B$352154</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21:I122">
      <formula1>$D$350951:$D$350994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21:G122">
      <formula1>$B$350951:$B$352108</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46">
      <formula1>$D$350974:$D$351017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29:I130 I145 I142 I132:I139">
      <formula1>$D$350980:$D$351023</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99">
      <formula1>$D$350977:$D$351020</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23:S147 S99:S120 S149:S153">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47:C152">
      <formula1>$A$350974:$A$350976</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35:H61">
      <formula1>$C$350973:$C$350978</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35:G61">
      <formula1>$B$350973:$B$352130</formula1>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62">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62">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62">
      <formula1>$B$350999:$B$352156</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62">
      <formula1>$C$350999:$C$351004</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62">
      <formula1>$D$350999:$D$351042</formula1>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6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35:I53 I55:I61">
      <formula1>$D$350973:$D$351016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5:C53 C60:C61 C58">
      <formula1>$A$350973:$A$350975</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54:C57 C59">
      <formula1>$A$350982:$A$350984</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24:H26">
      <formula1>$C$351000:$C$351005</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24:I26">
      <formula1>$D$351000:$D$351043</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53">
      <formula1>$C$351003:$C$351008</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53">
      <formula1>$B$351003:$B$352160</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53">
      <formula1>$D$350958:$D$351001</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4" workbookViewId="0">
      <selection activeCell="IX18" sqref="IX18"/>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 t="s">
        <v>1</v>
      </c>
    </row>
    <row r="2" spans="1:8" x14ac:dyDescent="0.25">
      <c r="B2" s="1" t="s">
        <v>2</v>
      </c>
      <c r="C2" s="1">
        <v>371</v>
      </c>
      <c r="D2" s="1" t="s">
        <v>1383</v>
      </c>
    </row>
    <row r="3" spans="1:8" x14ac:dyDescent="0.25">
      <c r="B3" s="1" t="s">
        <v>4</v>
      </c>
      <c r="C3" s="1">
        <v>1</v>
      </c>
    </row>
    <row r="4" spans="1:8" x14ac:dyDescent="0.25">
      <c r="B4" s="1" t="s">
        <v>5</v>
      </c>
      <c r="C4" s="1">
        <v>11979</v>
      </c>
    </row>
    <row r="5" spans="1:8" x14ac:dyDescent="0.25">
      <c r="B5" s="1" t="s">
        <v>6</v>
      </c>
      <c r="C5" s="5">
        <v>43100</v>
      </c>
    </row>
    <row r="6" spans="1:8" x14ac:dyDescent="0.25">
      <c r="B6" s="1" t="s">
        <v>7</v>
      </c>
      <c r="C6" s="1">
        <v>12</v>
      </c>
      <c r="D6" s="1" t="s">
        <v>8</v>
      </c>
    </row>
    <row r="8" spans="1:8" x14ac:dyDescent="0.25">
      <c r="A8" s="1" t="s">
        <v>9</v>
      </c>
      <c r="B8" s="300" t="s">
        <v>1384</v>
      </c>
      <c r="C8" s="301"/>
      <c r="D8" s="301"/>
      <c r="E8" s="301"/>
      <c r="F8" s="301"/>
      <c r="G8" s="301"/>
      <c r="H8" s="301"/>
    </row>
    <row r="9" spans="1:8" x14ac:dyDescent="0.25">
      <c r="C9" s="1">
        <v>2</v>
      </c>
      <c r="D9" s="1">
        <v>3</v>
      </c>
      <c r="E9" s="1">
        <v>4</v>
      </c>
      <c r="F9" s="1">
        <v>8</v>
      </c>
      <c r="G9" s="1">
        <v>11</v>
      </c>
      <c r="H9" s="1">
        <v>12</v>
      </c>
    </row>
    <row r="10" spans="1:8" x14ac:dyDescent="0.25">
      <c r="C10" s="1" t="s">
        <v>12</v>
      </c>
      <c r="D10" s="1" t="s">
        <v>13</v>
      </c>
      <c r="E10" s="1" t="s">
        <v>1385</v>
      </c>
      <c r="F10" s="1" t="s">
        <v>1386</v>
      </c>
      <c r="G10" s="1" t="s">
        <v>1387</v>
      </c>
      <c r="H10" s="1" t="s">
        <v>23</v>
      </c>
    </row>
    <row r="11" spans="1:8" x14ac:dyDescent="0.25">
      <c r="A11" s="54">
        <v>10</v>
      </c>
      <c r="B11" s="53" t="s">
        <v>1388</v>
      </c>
      <c r="C11" s="4" t="s">
        <v>54</v>
      </c>
      <c r="D11" s="4" t="s">
        <v>24</v>
      </c>
      <c r="E11" s="56" t="s">
        <v>1389</v>
      </c>
      <c r="F11" s="4" t="s">
        <v>54</v>
      </c>
      <c r="G11" s="57">
        <v>0</v>
      </c>
      <c r="H11" s="4" t="s">
        <v>4976</v>
      </c>
    </row>
    <row r="12" spans="1:8" x14ac:dyDescent="0.25">
      <c r="A12" s="54">
        <v>20</v>
      </c>
      <c r="B12" s="53" t="s">
        <v>1390</v>
      </c>
      <c r="C12" s="2" t="s">
        <v>24</v>
      </c>
      <c r="D12" s="2" t="s">
        <v>24</v>
      </c>
      <c r="E12" s="56" t="s">
        <v>1391</v>
      </c>
      <c r="F12" s="4" t="s">
        <v>54</v>
      </c>
      <c r="G12" s="57">
        <v>0</v>
      </c>
      <c r="H12" s="4" t="s">
        <v>4976</v>
      </c>
    </row>
    <row r="13" spans="1:8" x14ac:dyDescent="0.25">
      <c r="A13" s="54">
        <v>30</v>
      </c>
      <c r="B13" s="53" t="s">
        <v>1392</v>
      </c>
      <c r="C13" s="2" t="s">
        <v>24</v>
      </c>
      <c r="D13" s="2" t="s">
        <v>24</v>
      </c>
      <c r="E13" s="56" t="s">
        <v>1393</v>
      </c>
      <c r="F13" s="4" t="s">
        <v>54</v>
      </c>
      <c r="G13" s="57">
        <v>0</v>
      </c>
      <c r="H13" s="4" t="s">
        <v>4976</v>
      </c>
    </row>
    <row r="14" spans="1:8" x14ac:dyDescent="0.25">
      <c r="A14" s="54">
        <v>40</v>
      </c>
      <c r="B14" s="53" t="s">
        <v>1394</v>
      </c>
      <c r="C14" s="2" t="s">
        <v>24</v>
      </c>
      <c r="D14" s="2" t="s">
        <v>24</v>
      </c>
      <c r="E14" s="56" t="s">
        <v>1395</v>
      </c>
      <c r="F14" s="4" t="s">
        <v>54</v>
      </c>
      <c r="G14" s="57">
        <v>0</v>
      </c>
      <c r="H14" s="4" t="s">
        <v>4976</v>
      </c>
    </row>
    <row r="15" spans="1:8" x14ac:dyDescent="0.25">
      <c r="A15" s="54">
        <v>50</v>
      </c>
      <c r="B15" s="53" t="s">
        <v>1396</v>
      </c>
      <c r="C15" s="2" t="s">
        <v>24</v>
      </c>
      <c r="D15" s="2" t="s">
        <v>24</v>
      </c>
      <c r="E15" s="56" t="s">
        <v>1397</v>
      </c>
      <c r="F15" s="4" t="s">
        <v>54</v>
      </c>
      <c r="G15" s="57">
        <v>0</v>
      </c>
      <c r="H15" s="4" t="s">
        <v>4976</v>
      </c>
    </row>
    <row r="16" spans="1:8" x14ac:dyDescent="0.25">
      <c r="A16" s="54">
        <v>60</v>
      </c>
      <c r="B16" s="53" t="s">
        <v>1398</v>
      </c>
      <c r="C16" s="2" t="s">
        <v>24</v>
      </c>
      <c r="D16" s="2" t="s">
        <v>24</v>
      </c>
      <c r="E16" s="56" t="s">
        <v>1399</v>
      </c>
      <c r="F16" s="4" t="s">
        <v>54</v>
      </c>
      <c r="G16" s="57">
        <v>0</v>
      </c>
      <c r="H16" s="4" t="s">
        <v>4976</v>
      </c>
    </row>
    <row r="17" spans="1:8" x14ac:dyDescent="0.25">
      <c r="A17" s="54">
        <v>70</v>
      </c>
      <c r="B17" s="53" t="s">
        <v>1400</v>
      </c>
      <c r="C17" s="2" t="s">
        <v>24</v>
      </c>
      <c r="D17" s="2" t="s">
        <v>24</v>
      </c>
      <c r="E17" s="56" t="s">
        <v>1401</v>
      </c>
      <c r="F17" s="4" t="s">
        <v>54</v>
      </c>
      <c r="G17" s="57">
        <v>0</v>
      </c>
      <c r="H17" s="4" t="s">
        <v>4976</v>
      </c>
    </row>
    <row r="18" spans="1:8" x14ac:dyDescent="0.25">
      <c r="A18" s="54">
        <v>80</v>
      </c>
      <c r="B18" s="53" t="s">
        <v>1402</v>
      </c>
      <c r="C18" s="2" t="s">
        <v>24</v>
      </c>
      <c r="D18" s="2" t="s">
        <v>24</v>
      </c>
      <c r="E18" s="56" t="s">
        <v>1403</v>
      </c>
      <c r="F18" s="4" t="s">
        <v>54</v>
      </c>
      <c r="G18" s="57">
        <v>0</v>
      </c>
      <c r="H18" s="4" t="s">
        <v>4976</v>
      </c>
    </row>
    <row r="19" spans="1:8" x14ac:dyDescent="0.25">
      <c r="A19" s="54">
        <v>90</v>
      </c>
      <c r="B19" s="53" t="s">
        <v>1404</v>
      </c>
      <c r="C19" s="2" t="s">
        <v>24</v>
      </c>
      <c r="D19" s="2" t="s">
        <v>24</v>
      </c>
      <c r="E19" s="56" t="s">
        <v>1405</v>
      </c>
      <c r="F19" s="4" t="s">
        <v>54</v>
      </c>
      <c r="G19" s="57">
        <v>0</v>
      </c>
      <c r="H19" s="4" t="s">
        <v>4976</v>
      </c>
    </row>
    <row r="20" spans="1:8" x14ac:dyDescent="0.25">
      <c r="A20" s="54">
        <v>100</v>
      </c>
      <c r="B20" s="53" t="s">
        <v>1406</v>
      </c>
      <c r="C20" s="2" t="s">
        <v>24</v>
      </c>
      <c r="D20" s="2" t="s">
        <v>24</v>
      </c>
      <c r="E20" s="56" t="s">
        <v>1407</v>
      </c>
      <c r="F20" s="4" t="s">
        <v>54</v>
      </c>
      <c r="G20" s="57">
        <v>0</v>
      </c>
      <c r="H20" s="4" t="s">
        <v>4976</v>
      </c>
    </row>
    <row r="351003" spans="1:2" x14ac:dyDescent="0.25">
      <c r="A351003" t="s">
        <v>54</v>
      </c>
      <c r="B351003" t="s">
        <v>54</v>
      </c>
    </row>
    <row r="351004" spans="1:2" x14ac:dyDescent="0.25">
      <c r="A351004" t="s">
        <v>55</v>
      </c>
      <c r="B351004" t="s">
        <v>55</v>
      </c>
    </row>
  </sheetData>
  <mergeCells count="1">
    <mergeCell ref="B8:H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1:H2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zoomScale="85" zoomScaleNormal="85"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style="38"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1408</v>
      </c>
    </row>
    <row r="3" spans="1:25" x14ac:dyDescent="0.25">
      <c r="B3" s="1" t="s">
        <v>4</v>
      </c>
      <c r="C3" s="1">
        <v>1</v>
      </c>
    </row>
    <row r="4" spans="1:25" x14ac:dyDescent="0.25">
      <c r="B4" s="1" t="s">
        <v>5</v>
      </c>
      <c r="C4" s="1">
        <v>11979</v>
      </c>
    </row>
    <row r="5" spans="1:25" x14ac:dyDescent="0.25">
      <c r="B5" s="1" t="s">
        <v>6</v>
      </c>
      <c r="C5" s="5">
        <v>43100</v>
      </c>
    </row>
    <row r="6" spans="1:25" x14ac:dyDescent="0.25">
      <c r="B6" s="1" t="s">
        <v>7</v>
      </c>
      <c r="C6" s="1">
        <v>12</v>
      </c>
      <c r="D6" s="1" t="s">
        <v>8</v>
      </c>
    </row>
    <row r="8" spans="1:25" x14ac:dyDescent="0.25">
      <c r="A8" s="1" t="s">
        <v>9</v>
      </c>
      <c r="B8" s="300" t="s">
        <v>1409</v>
      </c>
      <c r="C8" s="301"/>
      <c r="D8" s="301"/>
      <c r="E8" s="301"/>
      <c r="F8" s="301"/>
      <c r="G8" s="301"/>
      <c r="H8" s="301"/>
      <c r="I8" s="301"/>
      <c r="J8" s="301"/>
      <c r="K8" s="301"/>
      <c r="L8" s="301"/>
      <c r="M8" s="301"/>
      <c r="N8" s="301"/>
      <c r="O8" s="301"/>
      <c r="P8" s="301"/>
      <c r="Q8" s="301"/>
      <c r="R8" s="301"/>
      <c r="S8" s="301"/>
      <c r="T8" s="301"/>
      <c r="U8" s="301"/>
      <c r="V8" s="301"/>
      <c r="W8" s="301"/>
      <c r="X8" s="301"/>
      <c r="Y8" s="301"/>
    </row>
    <row r="9" spans="1:25" x14ac:dyDescent="0.25">
      <c r="C9" s="1">
        <v>2</v>
      </c>
      <c r="D9" s="1">
        <v>3</v>
      </c>
      <c r="E9" s="1">
        <v>4</v>
      </c>
      <c r="F9" s="1">
        <v>8</v>
      </c>
      <c r="G9" s="1">
        <v>12</v>
      </c>
      <c r="H9" s="1">
        <v>16</v>
      </c>
      <c r="I9" s="1">
        <v>20</v>
      </c>
      <c r="J9" s="1">
        <v>24</v>
      </c>
      <c r="K9" s="1">
        <v>28</v>
      </c>
      <c r="L9" s="1">
        <v>32</v>
      </c>
      <c r="M9" s="1">
        <v>36</v>
      </c>
      <c r="N9" s="1">
        <v>40</v>
      </c>
      <c r="O9" s="1">
        <v>44</v>
      </c>
      <c r="P9" s="44">
        <v>48</v>
      </c>
      <c r="Q9" s="1">
        <v>52</v>
      </c>
      <c r="R9" s="1">
        <v>56</v>
      </c>
      <c r="S9" s="1">
        <v>60</v>
      </c>
      <c r="T9" s="1">
        <v>64</v>
      </c>
      <c r="U9" s="1">
        <v>68</v>
      </c>
      <c r="V9" s="1">
        <v>72</v>
      </c>
      <c r="W9" s="1">
        <v>76</v>
      </c>
      <c r="X9" s="1">
        <v>80</v>
      </c>
      <c r="Y9" s="1">
        <v>84</v>
      </c>
    </row>
    <row r="10" spans="1:25" x14ac:dyDescent="0.25">
      <c r="C10" s="1" t="s">
        <v>12</v>
      </c>
      <c r="D10" s="1" t="s">
        <v>13</v>
      </c>
      <c r="E10" s="1" t="s">
        <v>1410</v>
      </c>
      <c r="F10" s="1" t="s">
        <v>1411</v>
      </c>
      <c r="G10" s="1" t="s">
        <v>1412</v>
      </c>
      <c r="H10" s="1" t="s">
        <v>1413</v>
      </c>
      <c r="I10" s="1" t="s">
        <v>1414</v>
      </c>
      <c r="J10" s="1" t="s">
        <v>1415</v>
      </c>
      <c r="K10" s="1" t="s">
        <v>1416</v>
      </c>
      <c r="L10" s="1" t="s">
        <v>1417</v>
      </c>
      <c r="M10" s="1" t="s">
        <v>1418</v>
      </c>
      <c r="N10" s="1" t="s">
        <v>1419</v>
      </c>
      <c r="O10" s="1" t="s">
        <v>1420</v>
      </c>
      <c r="P10" s="39" t="s">
        <v>1421</v>
      </c>
      <c r="Q10" s="1" t="s">
        <v>1422</v>
      </c>
      <c r="R10" s="1" t="s">
        <v>1423</v>
      </c>
      <c r="S10" s="1" t="s">
        <v>1424</v>
      </c>
      <c r="T10" s="1" t="s">
        <v>1425</v>
      </c>
      <c r="U10" s="1" t="s">
        <v>1426</v>
      </c>
      <c r="V10" s="1" t="s">
        <v>1427</v>
      </c>
      <c r="W10" s="1" t="s">
        <v>1428</v>
      </c>
      <c r="X10" s="1" t="s">
        <v>1429</v>
      </c>
      <c r="Y10" s="1" t="s">
        <v>23</v>
      </c>
    </row>
    <row r="11" spans="1:25" ht="120" x14ac:dyDescent="0.25">
      <c r="A11" s="42">
        <v>1</v>
      </c>
      <c r="B11" s="27" t="s">
        <v>65</v>
      </c>
      <c r="C11" s="28" t="s">
        <v>54</v>
      </c>
      <c r="D11" s="28"/>
      <c r="E11" s="29" t="s">
        <v>4870</v>
      </c>
      <c r="F11" s="30">
        <v>40795</v>
      </c>
      <c r="G11" s="28" t="s">
        <v>1439</v>
      </c>
      <c r="H11" s="28" t="s">
        <v>1600</v>
      </c>
      <c r="I11" s="28" t="s">
        <v>1464</v>
      </c>
      <c r="J11" s="28" t="s">
        <v>1433</v>
      </c>
      <c r="K11" s="28" t="s">
        <v>4952</v>
      </c>
      <c r="L11" s="28" t="s">
        <v>4871</v>
      </c>
      <c r="M11" s="28" t="s">
        <v>1527</v>
      </c>
      <c r="N11" s="28" t="s">
        <v>2720</v>
      </c>
      <c r="O11" s="28" t="s">
        <v>1461</v>
      </c>
      <c r="P11" s="51">
        <v>0</v>
      </c>
      <c r="Q11" s="51">
        <v>0</v>
      </c>
      <c r="R11" s="51">
        <v>0</v>
      </c>
      <c r="S11" s="28" t="s">
        <v>1436</v>
      </c>
      <c r="T11" s="30">
        <v>41732</v>
      </c>
      <c r="U11" s="28" t="s">
        <v>1446</v>
      </c>
      <c r="V11" s="51">
        <v>0</v>
      </c>
      <c r="W11" s="28"/>
      <c r="X11" s="28"/>
      <c r="Y11" s="28" t="s">
        <v>4872</v>
      </c>
    </row>
    <row r="12" spans="1:25" ht="120" x14ac:dyDescent="0.25">
      <c r="A12" s="42">
        <v>2</v>
      </c>
      <c r="B12" s="27" t="s">
        <v>4687</v>
      </c>
      <c r="C12" s="28" t="s">
        <v>54</v>
      </c>
      <c r="D12" s="28"/>
      <c r="E12" s="29" t="s">
        <v>4873</v>
      </c>
      <c r="F12" s="30">
        <v>41449</v>
      </c>
      <c r="G12" s="28" t="s">
        <v>1439</v>
      </c>
      <c r="H12" s="28" t="s">
        <v>1600</v>
      </c>
      <c r="I12" s="28" t="s">
        <v>1464</v>
      </c>
      <c r="J12" s="28" t="s">
        <v>1433</v>
      </c>
      <c r="K12" s="28" t="s">
        <v>4952</v>
      </c>
      <c r="L12" s="28" t="s">
        <v>4874</v>
      </c>
      <c r="M12" s="28" t="s">
        <v>1509</v>
      </c>
      <c r="N12" s="28" t="s">
        <v>2491</v>
      </c>
      <c r="O12" s="28" t="s">
        <v>1444</v>
      </c>
      <c r="P12" s="51">
        <v>0</v>
      </c>
      <c r="Q12" s="51">
        <v>0</v>
      </c>
      <c r="R12" s="51">
        <v>0</v>
      </c>
      <c r="S12" s="28" t="s">
        <v>1445</v>
      </c>
      <c r="T12" s="30" t="s">
        <v>24</v>
      </c>
      <c r="U12" s="28"/>
      <c r="V12" s="51">
        <v>0</v>
      </c>
      <c r="W12" s="28"/>
      <c r="X12" s="28"/>
      <c r="Y12" s="28" t="s">
        <v>24</v>
      </c>
    </row>
    <row r="13" spans="1:25" ht="240" x14ac:dyDescent="0.25">
      <c r="A13" s="42">
        <v>3</v>
      </c>
      <c r="B13" s="27" t="s">
        <v>4688</v>
      </c>
      <c r="C13" s="28" t="s">
        <v>54</v>
      </c>
      <c r="D13" s="28"/>
      <c r="E13" s="29" t="s">
        <v>4961</v>
      </c>
      <c r="F13" s="30">
        <v>42472</v>
      </c>
      <c r="G13" s="28" t="s">
        <v>1439</v>
      </c>
      <c r="H13" s="28" t="s">
        <v>1600</v>
      </c>
      <c r="I13" s="28" t="s">
        <v>1464</v>
      </c>
      <c r="J13" s="28" t="s">
        <v>1433</v>
      </c>
      <c r="K13" s="28" t="s">
        <v>4952</v>
      </c>
      <c r="L13" s="28" t="s">
        <v>4874</v>
      </c>
      <c r="M13" s="28" t="s">
        <v>1509</v>
      </c>
      <c r="N13" s="28" t="s">
        <v>2491</v>
      </c>
      <c r="O13" s="28" t="s">
        <v>1456</v>
      </c>
      <c r="P13" s="51">
        <v>0</v>
      </c>
      <c r="Q13" s="51">
        <v>0</v>
      </c>
      <c r="R13" s="51">
        <v>0</v>
      </c>
      <c r="S13" s="28" t="s">
        <v>1445</v>
      </c>
      <c r="T13" s="30">
        <v>42551</v>
      </c>
      <c r="U13" s="28" t="s">
        <v>1437</v>
      </c>
      <c r="V13" s="51">
        <v>0</v>
      </c>
      <c r="W13" s="28"/>
      <c r="X13" s="28"/>
      <c r="Y13" s="28" t="s">
        <v>4875</v>
      </c>
    </row>
    <row r="14" spans="1:25" ht="345" x14ac:dyDescent="0.25">
      <c r="A14" s="42">
        <v>4</v>
      </c>
      <c r="B14" s="27" t="s">
        <v>4689</v>
      </c>
      <c r="C14" s="28" t="s">
        <v>54</v>
      </c>
      <c r="D14" s="28"/>
      <c r="E14" s="29" t="s">
        <v>4962</v>
      </c>
      <c r="F14" s="30">
        <v>41156</v>
      </c>
      <c r="G14" s="28" t="s">
        <v>1439</v>
      </c>
      <c r="H14" s="28" t="s">
        <v>1600</v>
      </c>
      <c r="I14" s="28" t="s">
        <v>1464</v>
      </c>
      <c r="J14" s="28" t="s">
        <v>1433</v>
      </c>
      <c r="K14" s="28" t="s">
        <v>4952</v>
      </c>
      <c r="L14" s="28" t="s">
        <v>4874</v>
      </c>
      <c r="M14" s="28" t="s">
        <v>1509</v>
      </c>
      <c r="N14" s="28" t="s">
        <v>2491</v>
      </c>
      <c r="O14" s="28" t="s">
        <v>1456</v>
      </c>
      <c r="P14" s="51">
        <v>0</v>
      </c>
      <c r="Q14" s="51">
        <v>0</v>
      </c>
      <c r="R14" s="51">
        <v>0</v>
      </c>
      <c r="S14" s="28" t="s">
        <v>1445</v>
      </c>
      <c r="T14" s="30" t="s">
        <v>4963</v>
      </c>
      <c r="U14" s="28" t="s">
        <v>1437</v>
      </c>
      <c r="V14" s="51">
        <v>0</v>
      </c>
      <c r="W14" s="28"/>
      <c r="X14" s="28"/>
      <c r="Y14" s="28" t="s">
        <v>4876</v>
      </c>
    </row>
    <row r="15" spans="1:25" ht="120" x14ac:dyDescent="0.25">
      <c r="A15" s="42">
        <v>5</v>
      </c>
      <c r="B15" s="27" t="s">
        <v>4690</v>
      </c>
      <c r="C15" s="28" t="s">
        <v>54</v>
      </c>
      <c r="D15" s="28"/>
      <c r="E15" s="45" t="s">
        <v>4877</v>
      </c>
      <c r="F15" s="30">
        <v>41529</v>
      </c>
      <c r="G15" s="28" t="s">
        <v>1439</v>
      </c>
      <c r="H15" s="28" t="s">
        <v>1600</v>
      </c>
      <c r="I15" s="28" t="s">
        <v>1464</v>
      </c>
      <c r="J15" s="28" t="s">
        <v>1433</v>
      </c>
      <c r="K15" s="28" t="s">
        <v>4952</v>
      </c>
      <c r="L15" s="28" t="s">
        <v>4874</v>
      </c>
      <c r="M15" s="28" t="s">
        <v>1509</v>
      </c>
      <c r="N15" s="28" t="s">
        <v>2491</v>
      </c>
      <c r="O15" s="28" t="s">
        <v>1435</v>
      </c>
      <c r="P15" s="51">
        <v>0</v>
      </c>
      <c r="Q15" s="51">
        <v>0</v>
      </c>
      <c r="R15" s="51">
        <v>0</v>
      </c>
      <c r="S15" s="28" t="s">
        <v>1445</v>
      </c>
      <c r="T15" s="30"/>
      <c r="U15" s="28"/>
      <c r="V15" s="51">
        <v>0</v>
      </c>
      <c r="W15" s="28"/>
      <c r="X15" s="28"/>
      <c r="Y15" s="28"/>
    </row>
    <row r="16" spans="1:25" ht="240" x14ac:dyDescent="0.25">
      <c r="A16" s="42">
        <v>6</v>
      </c>
      <c r="B16" s="27" t="s">
        <v>4691</v>
      </c>
      <c r="C16" s="28" t="s">
        <v>54</v>
      </c>
      <c r="D16" s="28"/>
      <c r="E16" s="45" t="s">
        <v>4878</v>
      </c>
      <c r="F16" s="30">
        <v>41660</v>
      </c>
      <c r="G16" s="28" t="s">
        <v>1439</v>
      </c>
      <c r="H16" s="28" t="s">
        <v>1600</v>
      </c>
      <c r="I16" s="28" t="s">
        <v>1464</v>
      </c>
      <c r="J16" s="28" t="s">
        <v>1433</v>
      </c>
      <c r="K16" s="28" t="s">
        <v>4952</v>
      </c>
      <c r="L16" s="28" t="s">
        <v>4879</v>
      </c>
      <c r="M16" s="28" t="s">
        <v>1460</v>
      </c>
      <c r="N16" s="28" t="s">
        <v>1964</v>
      </c>
      <c r="O16" s="28" t="s">
        <v>1461</v>
      </c>
      <c r="P16" s="51">
        <v>0</v>
      </c>
      <c r="Q16" s="51">
        <v>0</v>
      </c>
      <c r="R16" s="51">
        <v>0</v>
      </c>
      <c r="S16" s="28" t="s">
        <v>1436</v>
      </c>
      <c r="T16" s="30">
        <v>42354</v>
      </c>
      <c r="U16" s="28" t="s">
        <v>1446</v>
      </c>
      <c r="V16" s="51">
        <v>0</v>
      </c>
      <c r="W16" s="28"/>
      <c r="X16" s="28"/>
      <c r="Y16" s="28" t="s">
        <v>4880</v>
      </c>
    </row>
    <row r="17" spans="1:25" ht="409.5" x14ac:dyDescent="0.25">
      <c r="A17" s="42">
        <v>7</v>
      </c>
      <c r="B17" s="27" t="s">
        <v>4693</v>
      </c>
      <c r="C17" s="28" t="s">
        <v>54</v>
      </c>
      <c r="D17" s="28"/>
      <c r="E17" s="29" t="s">
        <v>4964</v>
      </c>
      <c r="F17" s="30">
        <v>42227</v>
      </c>
      <c r="G17" s="28" t="s">
        <v>1439</v>
      </c>
      <c r="H17" s="28" t="s">
        <v>1600</v>
      </c>
      <c r="I17" s="28" t="s">
        <v>1464</v>
      </c>
      <c r="J17" s="28" t="s">
        <v>1433</v>
      </c>
      <c r="K17" s="28" t="s">
        <v>4952</v>
      </c>
      <c r="L17" s="31" t="s">
        <v>4881</v>
      </c>
      <c r="M17" s="28" t="s">
        <v>1512</v>
      </c>
      <c r="N17" s="28" t="s">
        <v>2506</v>
      </c>
      <c r="O17" s="28" t="s">
        <v>1456</v>
      </c>
      <c r="P17" s="51">
        <v>0</v>
      </c>
      <c r="Q17" s="51">
        <v>0</v>
      </c>
      <c r="R17" s="51">
        <v>0</v>
      </c>
      <c r="S17" s="28" t="s">
        <v>1445</v>
      </c>
      <c r="T17" s="30">
        <v>42914</v>
      </c>
      <c r="U17" s="28" t="s">
        <v>1437</v>
      </c>
      <c r="V17" s="51">
        <v>0</v>
      </c>
      <c r="W17" s="28"/>
      <c r="X17" s="28"/>
      <c r="Y17" s="28" t="s">
        <v>4882</v>
      </c>
    </row>
    <row r="18" spans="1:25" ht="120" x14ac:dyDescent="0.25">
      <c r="A18" s="42">
        <v>8</v>
      </c>
      <c r="B18" s="27" t="s">
        <v>4695</v>
      </c>
      <c r="C18" s="28" t="s">
        <v>54</v>
      </c>
      <c r="D18" s="28"/>
      <c r="E18" s="29" t="s">
        <v>4883</v>
      </c>
      <c r="F18" s="30">
        <v>41849</v>
      </c>
      <c r="G18" s="28" t="s">
        <v>1439</v>
      </c>
      <c r="H18" s="28" t="s">
        <v>1600</v>
      </c>
      <c r="I18" s="28" t="s">
        <v>1464</v>
      </c>
      <c r="J18" s="28" t="s">
        <v>1442</v>
      </c>
      <c r="K18" s="32" t="s">
        <v>4957</v>
      </c>
      <c r="L18" s="31" t="s">
        <v>4884</v>
      </c>
      <c r="M18" s="28" t="s">
        <v>1515</v>
      </c>
      <c r="N18" s="28" t="s">
        <v>2594</v>
      </c>
      <c r="O18" s="28" t="s">
        <v>1444</v>
      </c>
      <c r="P18" s="51">
        <v>0</v>
      </c>
      <c r="Q18" s="51">
        <v>0</v>
      </c>
      <c r="R18" s="51">
        <v>0</v>
      </c>
      <c r="S18" s="28" t="s">
        <v>1445</v>
      </c>
      <c r="T18" s="30" t="s">
        <v>24</v>
      </c>
      <c r="U18" s="28"/>
      <c r="V18" s="51">
        <v>0</v>
      </c>
      <c r="W18" s="28"/>
      <c r="X18" s="28"/>
      <c r="Y18" s="28" t="s">
        <v>24</v>
      </c>
    </row>
    <row r="19" spans="1:25" ht="120" x14ac:dyDescent="0.25">
      <c r="A19" s="42">
        <v>9</v>
      </c>
      <c r="B19" s="27" t="s">
        <v>4697</v>
      </c>
      <c r="C19" s="28" t="s">
        <v>54</v>
      </c>
      <c r="D19" s="28"/>
      <c r="E19" s="29" t="s">
        <v>4965</v>
      </c>
      <c r="F19" s="30">
        <v>42459</v>
      </c>
      <c r="G19" s="28" t="s">
        <v>1439</v>
      </c>
      <c r="H19" s="28" t="s">
        <v>1600</v>
      </c>
      <c r="I19" s="28" t="s">
        <v>1464</v>
      </c>
      <c r="J19" s="28" t="s">
        <v>1433</v>
      </c>
      <c r="K19" s="28" t="s">
        <v>4952</v>
      </c>
      <c r="L19" s="31" t="s">
        <v>4885</v>
      </c>
      <c r="M19" s="28" t="s">
        <v>1443</v>
      </c>
      <c r="N19" s="28" t="s">
        <v>1768</v>
      </c>
      <c r="O19" s="28" t="s">
        <v>1435</v>
      </c>
      <c r="P19" s="51">
        <v>0</v>
      </c>
      <c r="Q19" s="51">
        <v>0</v>
      </c>
      <c r="R19" s="51">
        <v>0</v>
      </c>
      <c r="S19" s="28" t="s">
        <v>1445</v>
      </c>
      <c r="T19" s="30" t="s">
        <v>24</v>
      </c>
      <c r="U19" s="28"/>
      <c r="V19" s="51">
        <v>0</v>
      </c>
      <c r="W19" s="28"/>
      <c r="X19" s="28"/>
      <c r="Y19" s="28" t="s">
        <v>24</v>
      </c>
    </row>
    <row r="20" spans="1:25" ht="60" x14ac:dyDescent="0.25">
      <c r="A20" s="42">
        <v>10</v>
      </c>
      <c r="B20" s="27" t="s">
        <v>91</v>
      </c>
      <c r="C20" s="28" t="s">
        <v>54</v>
      </c>
      <c r="D20" s="28"/>
      <c r="E20" s="29" t="s">
        <v>4886</v>
      </c>
      <c r="F20" s="30">
        <v>41584</v>
      </c>
      <c r="G20" s="28" t="s">
        <v>1430</v>
      </c>
      <c r="H20" s="28" t="s">
        <v>1652</v>
      </c>
      <c r="I20" s="28" t="s">
        <v>1464</v>
      </c>
      <c r="J20" s="28" t="s">
        <v>1433</v>
      </c>
      <c r="K20" s="28" t="s">
        <v>4952</v>
      </c>
      <c r="L20" s="28" t="s">
        <v>4887</v>
      </c>
      <c r="M20" s="28" t="s">
        <v>1503</v>
      </c>
      <c r="N20" s="28" t="s">
        <v>2437</v>
      </c>
      <c r="O20" s="28" t="s">
        <v>1444</v>
      </c>
      <c r="P20" s="51">
        <v>0</v>
      </c>
      <c r="Q20" s="51">
        <v>0</v>
      </c>
      <c r="R20" s="51">
        <v>0</v>
      </c>
      <c r="S20" s="28" t="s">
        <v>1445</v>
      </c>
      <c r="T20" s="30" t="s">
        <v>24</v>
      </c>
      <c r="U20" s="28"/>
      <c r="V20" s="51">
        <v>0</v>
      </c>
      <c r="W20" s="28"/>
      <c r="X20" s="28"/>
      <c r="Y20" s="28" t="s">
        <v>24</v>
      </c>
    </row>
    <row r="21" spans="1:25" ht="195" x14ac:dyDescent="0.25">
      <c r="A21" s="42">
        <v>11</v>
      </c>
      <c r="B21" s="27" t="s">
        <v>4699</v>
      </c>
      <c r="C21" s="28" t="s">
        <v>54</v>
      </c>
      <c r="D21" s="28"/>
      <c r="E21" s="29" t="s">
        <v>4888</v>
      </c>
      <c r="F21" s="30">
        <v>41577</v>
      </c>
      <c r="G21" s="28" t="s">
        <v>1439</v>
      </c>
      <c r="H21" s="28" t="s">
        <v>1592</v>
      </c>
      <c r="I21" s="28" t="s">
        <v>1464</v>
      </c>
      <c r="J21" s="28" t="s">
        <v>1433</v>
      </c>
      <c r="K21" s="28" t="s">
        <v>4952</v>
      </c>
      <c r="L21" s="28" t="s">
        <v>4889</v>
      </c>
      <c r="M21" s="28" t="s">
        <v>1515</v>
      </c>
      <c r="N21" s="28" t="s">
        <v>2594</v>
      </c>
      <c r="O21" s="28" t="s">
        <v>1435</v>
      </c>
      <c r="P21" s="52">
        <v>577350000</v>
      </c>
      <c r="Q21" s="52">
        <v>577350000</v>
      </c>
      <c r="R21" s="51">
        <v>0</v>
      </c>
      <c r="S21" s="28" t="s">
        <v>1445</v>
      </c>
      <c r="T21" s="30"/>
      <c r="U21" s="28"/>
      <c r="V21" s="51">
        <v>0</v>
      </c>
      <c r="W21" s="28"/>
      <c r="X21" s="28"/>
      <c r="Y21" s="28" t="s">
        <v>4890</v>
      </c>
    </row>
    <row r="22" spans="1:25" ht="60" x14ac:dyDescent="0.25">
      <c r="A22" s="42">
        <v>12</v>
      </c>
      <c r="B22" s="27" t="s">
        <v>4701</v>
      </c>
      <c r="C22" s="28" t="s">
        <v>54</v>
      </c>
      <c r="D22" s="28"/>
      <c r="E22" s="29" t="s">
        <v>4891</v>
      </c>
      <c r="F22" s="30">
        <v>42128</v>
      </c>
      <c r="G22" s="28" t="s">
        <v>1439</v>
      </c>
      <c r="H22" s="28" t="s">
        <v>1590</v>
      </c>
      <c r="I22" s="28" t="s">
        <v>1464</v>
      </c>
      <c r="J22" s="28" t="s">
        <v>1442</v>
      </c>
      <c r="K22" s="32" t="s">
        <v>4957</v>
      </c>
      <c r="L22" s="28" t="s">
        <v>4892</v>
      </c>
      <c r="M22" s="28" t="s">
        <v>1503</v>
      </c>
      <c r="N22" s="28" t="s">
        <v>2437</v>
      </c>
      <c r="O22" s="28" t="s">
        <v>1444</v>
      </c>
      <c r="P22" s="52">
        <v>300000000</v>
      </c>
      <c r="Q22" s="52">
        <v>300000000</v>
      </c>
      <c r="R22" s="51">
        <v>0</v>
      </c>
      <c r="S22" s="28" t="s">
        <v>1445</v>
      </c>
      <c r="T22" s="30" t="s">
        <v>24</v>
      </c>
      <c r="U22" s="28"/>
      <c r="V22" s="51">
        <v>0</v>
      </c>
      <c r="W22" s="28"/>
      <c r="X22" s="28"/>
      <c r="Y22" s="28" t="s">
        <v>24</v>
      </c>
    </row>
    <row r="23" spans="1:25" ht="60" x14ac:dyDescent="0.25">
      <c r="A23" s="42">
        <v>13</v>
      </c>
      <c r="B23" s="27" t="s">
        <v>4702</v>
      </c>
      <c r="C23" s="28" t="s">
        <v>54</v>
      </c>
      <c r="D23" s="28"/>
      <c r="E23" s="29" t="s">
        <v>4966</v>
      </c>
      <c r="F23" s="30">
        <v>42145</v>
      </c>
      <c r="G23" s="28" t="s">
        <v>1439</v>
      </c>
      <c r="H23" s="28" t="s">
        <v>1592</v>
      </c>
      <c r="I23" s="28" t="s">
        <v>1464</v>
      </c>
      <c r="J23" s="28" t="s">
        <v>1442</v>
      </c>
      <c r="K23" s="32" t="s">
        <v>4957</v>
      </c>
      <c r="L23" s="33" t="s">
        <v>4893</v>
      </c>
      <c r="M23" s="28" t="s">
        <v>1443</v>
      </c>
      <c r="N23" s="28" t="s">
        <v>1768</v>
      </c>
      <c r="O23" s="28" t="s">
        <v>1444</v>
      </c>
      <c r="P23" s="52">
        <v>264996148</v>
      </c>
      <c r="Q23" s="52">
        <v>264996148</v>
      </c>
      <c r="R23" s="51">
        <v>0</v>
      </c>
      <c r="S23" s="28" t="s">
        <v>1445</v>
      </c>
      <c r="T23" s="30" t="s">
        <v>24</v>
      </c>
      <c r="U23" s="28"/>
      <c r="V23" s="51">
        <v>0</v>
      </c>
      <c r="W23" s="28"/>
      <c r="X23" s="28"/>
      <c r="Y23" s="28" t="s">
        <v>24</v>
      </c>
    </row>
    <row r="24" spans="1:25" ht="120" x14ac:dyDescent="0.25">
      <c r="A24" s="42">
        <v>14</v>
      </c>
      <c r="B24" s="27" t="s">
        <v>4704</v>
      </c>
      <c r="C24" s="28" t="s">
        <v>54</v>
      </c>
      <c r="D24" s="28"/>
      <c r="E24" s="29" t="s">
        <v>4894</v>
      </c>
      <c r="F24" s="30">
        <v>41600</v>
      </c>
      <c r="G24" s="28" t="s">
        <v>1439</v>
      </c>
      <c r="H24" s="28" t="s">
        <v>1602</v>
      </c>
      <c r="I24" s="28" t="s">
        <v>1464</v>
      </c>
      <c r="J24" s="28" t="s">
        <v>1433</v>
      </c>
      <c r="K24" s="28" t="s">
        <v>4952</v>
      </c>
      <c r="L24" s="28" t="s">
        <v>4895</v>
      </c>
      <c r="M24" s="28" t="s">
        <v>1450</v>
      </c>
      <c r="N24" s="28" t="s">
        <v>1793</v>
      </c>
      <c r="O24" s="28" t="s">
        <v>1444</v>
      </c>
      <c r="P24" s="52">
        <v>53035800000</v>
      </c>
      <c r="Q24" s="52">
        <v>53035800000</v>
      </c>
      <c r="R24" s="51">
        <v>0</v>
      </c>
      <c r="S24" s="28" t="s">
        <v>1445</v>
      </c>
      <c r="T24" s="30" t="s">
        <v>24</v>
      </c>
      <c r="U24" s="28"/>
      <c r="V24" s="51">
        <v>0</v>
      </c>
      <c r="W24" s="28"/>
      <c r="X24" s="28"/>
      <c r="Y24" s="28" t="s">
        <v>24</v>
      </c>
    </row>
    <row r="25" spans="1:25" ht="45" x14ac:dyDescent="0.25">
      <c r="A25" s="42">
        <v>15</v>
      </c>
      <c r="B25" s="27" t="s">
        <v>4706</v>
      </c>
      <c r="C25" s="28" t="s">
        <v>54</v>
      </c>
      <c r="D25" s="28"/>
      <c r="E25" s="29" t="s">
        <v>4967</v>
      </c>
      <c r="F25" s="30">
        <v>41992</v>
      </c>
      <c r="G25" s="28" t="s">
        <v>1439</v>
      </c>
      <c r="H25" s="28" t="s">
        <v>1592</v>
      </c>
      <c r="I25" s="28" t="s">
        <v>1464</v>
      </c>
      <c r="J25" s="28" t="s">
        <v>1433</v>
      </c>
      <c r="K25" s="28" t="s">
        <v>4952</v>
      </c>
      <c r="L25" s="33" t="s">
        <v>4896</v>
      </c>
      <c r="M25" s="28" t="s">
        <v>1443</v>
      </c>
      <c r="N25" s="28" t="s">
        <v>1768</v>
      </c>
      <c r="O25" s="28" t="s">
        <v>1435</v>
      </c>
      <c r="P25" s="52">
        <v>130316000</v>
      </c>
      <c r="Q25" s="52">
        <v>130316000</v>
      </c>
      <c r="R25" s="51">
        <v>0</v>
      </c>
      <c r="S25" s="28" t="s">
        <v>1445</v>
      </c>
      <c r="T25" s="30" t="s">
        <v>24</v>
      </c>
      <c r="U25" s="28"/>
      <c r="V25" s="51">
        <v>0</v>
      </c>
      <c r="W25" s="28"/>
      <c r="X25" s="28"/>
      <c r="Y25" s="28" t="s">
        <v>24</v>
      </c>
    </row>
    <row r="26" spans="1:25" ht="75" x14ac:dyDescent="0.25">
      <c r="A26" s="42">
        <v>16</v>
      </c>
      <c r="B26" s="27" t="s">
        <v>4709</v>
      </c>
      <c r="C26" s="28" t="s">
        <v>54</v>
      </c>
      <c r="D26" s="28"/>
      <c r="E26" s="45" t="s">
        <v>4897</v>
      </c>
      <c r="F26" s="30">
        <v>42185</v>
      </c>
      <c r="G26" s="28" t="s">
        <v>1439</v>
      </c>
      <c r="H26" s="28" t="s">
        <v>1596</v>
      </c>
      <c r="I26" s="28" t="s">
        <v>1464</v>
      </c>
      <c r="J26" s="28" t="s">
        <v>1442</v>
      </c>
      <c r="K26" s="32" t="s">
        <v>4957</v>
      </c>
      <c r="L26" s="46" t="s">
        <v>4968</v>
      </c>
      <c r="M26" s="28" t="s">
        <v>1494</v>
      </c>
      <c r="N26" s="28" t="s">
        <v>2311</v>
      </c>
      <c r="O26" s="28" t="s">
        <v>1444</v>
      </c>
      <c r="P26" s="52">
        <v>3843831007</v>
      </c>
      <c r="Q26" s="52">
        <v>3843831007</v>
      </c>
      <c r="R26" s="51">
        <v>0</v>
      </c>
      <c r="S26" s="28" t="s">
        <v>1445</v>
      </c>
      <c r="T26" s="30" t="s">
        <v>24</v>
      </c>
      <c r="U26" s="28"/>
      <c r="V26" s="51">
        <v>0</v>
      </c>
      <c r="W26" s="28"/>
      <c r="X26" s="28"/>
      <c r="Y26" s="28" t="s">
        <v>24</v>
      </c>
    </row>
    <row r="27" spans="1:25" ht="45" x14ac:dyDescent="0.25">
      <c r="A27" s="42">
        <v>17</v>
      </c>
      <c r="B27" s="27" t="s">
        <v>4711</v>
      </c>
      <c r="C27" s="28" t="s">
        <v>54</v>
      </c>
      <c r="D27" s="28"/>
      <c r="E27" s="45" t="s">
        <v>4898</v>
      </c>
      <c r="F27" s="30">
        <v>42356</v>
      </c>
      <c r="G27" s="28" t="s">
        <v>1430</v>
      </c>
      <c r="H27" s="28" t="s">
        <v>1526</v>
      </c>
      <c r="I27" s="28" t="s">
        <v>1464</v>
      </c>
      <c r="J27" s="28" t="s">
        <v>1442</v>
      </c>
      <c r="K27" s="32" t="s">
        <v>4957</v>
      </c>
      <c r="L27" s="28" t="s">
        <v>4899</v>
      </c>
      <c r="M27" s="28" t="s">
        <v>1481</v>
      </c>
      <c r="N27" s="28" t="s">
        <v>1481</v>
      </c>
      <c r="O27" s="28" t="s">
        <v>1435</v>
      </c>
      <c r="P27" s="52">
        <v>39817136</v>
      </c>
      <c r="Q27" s="52">
        <v>39817136</v>
      </c>
      <c r="R27" s="51">
        <v>0</v>
      </c>
      <c r="S27" s="28" t="s">
        <v>1445</v>
      </c>
      <c r="T27" s="30" t="s">
        <v>24</v>
      </c>
      <c r="U27" s="28"/>
      <c r="V27" s="51">
        <v>0</v>
      </c>
      <c r="W27" s="28"/>
      <c r="X27" s="28"/>
      <c r="Y27" s="28" t="s">
        <v>24</v>
      </c>
    </row>
    <row r="28" spans="1:25" ht="75" x14ac:dyDescent="0.25">
      <c r="A28" s="42">
        <v>18</v>
      </c>
      <c r="B28" s="27" t="s">
        <v>4713</v>
      </c>
      <c r="C28" s="28" t="s">
        <v>54</v>
      </c>
      <c r="D28" s="28"/>
      <c r="E28" s="45" t="s">
        <v>4969</v>
      </c>
      <c r="F28" s="30">
        <v>42569</v>
      </c>
      <c r="G28" s="28" t="s">
        <v>1439</v>
      </c>
      <c r="H28" s="28" t="s">
        <v>1596</v>
      </c>
      <c r="I28" s="28" t="s">
        <v>1464</v>
      </c>
      <c r="J28" s="28" t="s">
        <v>1442</v>
      </c>
      <c r="K28" s="32" t="s">
        <v>4957</v>
      </c>
      <c r="L28" s="28" t="s">
        <v>4900</v>
      </c>
      <c r="M28" s="28" t="s">
        <v>1443</v>
      </c>
      <c r="N28" s="28" t="s">
        <v>1768</v>
      </c>
      <c r="O28" s="28" t="s">
        <v>1435</v>
      </c>
      <c r="P28" s="52">
        <v>649252949</v>
      </c>
      <c r="Q28" s="52">
        <v>649252949</v>
      </c>
      <c r="R28" s="51">
        <v>0</v>
      </c>
      <c r="S28" s="28" t="s">
        <v>1445</v>
      </c>
      <c r="T28" s="30" t="s">
        <v>24</v>
      </c>
      <c r="U28" s="28"/>
      <c r="V28" s="51">
        <v>0</v>
      </c>
      <c r="W28" s="28"/>
      <c r="X28" s="28"/>
      <c r="Y28" s="28" t="s">
        <v>24</v>
      </c>
    </row>
    <row r="29" spans="1:25" ht="120" x14ac:dyDescent="0.25">
      <c r="A29" s="42">
        <v>19</v>
      </c>
      <c r="B29" s="27" t="s">
        <v>4714</v>
      </c>
      <c r="C29" s="28" t="s">
        <v>54</v>
      </c>
      <c r="D29" s="28"/>
      <c r="E29" s="45" t="s">
        <v>4970</v>
      </c>
      <c r="F29" s="30">
        <v>42193</v>
      </c>
      <c r="G29" s="28" t="s">
        <v>1439</v>
      </c>
      <c r="H29" s="28" t="s">
        <v>1600</v>
      </c>
      <c r="I29" s="28" t="s">
        <v>1464</v>
      </c>
      <c r="J29" s="28" t="s">
        <v>1433</v>
      </c>
      <c r="K29" s="28" t="s">
        <v>4952</v>
      </c>
      <c r="L29" s="46" t="s">
        <v>4901</v>
      </c>
      <c r="M29" s="28" t="s">
        <v>1503</v>
      </c>
      <c r="N29" s="28" t="s">
        <v>2437</v>
      </c>
      <c r="O29" s="28" t="s">
        <v>1444</v>
      </c>
      <c r="P29" s="52">
        <v>0</v>
      </c>
      <c r="Q29" s="52">
        <v>0</v>
      </c>
      <c r="R29" s="51">
        <v>0</v>
      </c>
      <c r="S29" s="28" t="s">
        <v>1445</v>
      </c>
      <c r="T29" s="30" t="s">
        <v>24</v>
      </c>
      <c r="U29" s="28"/>
      <c r="V29" s="51">
        <v>0</v>
      </c>
      <c r="W29" s="28"/>
      <c r="X29" s="28"/>
      <c r="Y29" s="28" t="s">
        <v>24</v>
      </c>
    </row>
    <row r="30" spans="1:25" ht="60" x14ac:dyDescent="0.25">
      <c r="A30" s="42">
        <v>20</v>
      </c>
      <c r="B30" s="27" t="s">
        <v>4715</v>
      </c>
      <c r="C30" s="28" t="s">
        <v>54</v>
      </c>
      <c r="D30" s="28"/>
      <c r="E30" s="45" t="s">
        <v>4902</v>
      </c>
      <c r="F30" s="30">
        <v>42598</v>
      </c>
      <c r="G30" s="28" t="s">
        <v>1439</v>
      </c>
      <c r="H30" s="28" t="s">
        <v>1590</v>
      </c>
      <c r="I30" s="28" t="s">
        <v>1464</v>
      </c>
      <c r="J30" s="28" t="s">
        <v>1442</v>
      </c>
      <c r="K30" s="32" t="s">
        <v>4957</v>
      </c>
      <c r="L30" s="28" t="s">
        <v>4903</v>
      </c>
      <c r="M30" s="28" t="s">
        <v>1434</v>
      </c>
      <c r="N30" s="28" t="s">
        <v>1554</v>
      </c>
      <c r="O30" s="28" t="s">
        <v>1435</v>
      </c>
      <c r="P30" s="52">
        <v>6030832896</v>
      </c>
      <c r="Q30" s="52">
        <v>6030832896</v>
      </c>
      <c r="R30" s="51">
        <v>0</v>
      </c>
      <c r="S30" s="28" t="s">
        <v>1445</v>
      </c>
      <c r="T30" s="30" t="s">
        <v>24</v>
      </c>
      <c r="U30" s="28"/>
      <c r="V30" s="51">
        <v>0</v>
      </c>
      <c r="W30" s="28"/>
      <c r="X30" s="28"/>
      <c r="Y30" s="28" t="s">
        <v>24</v>
      </c>
    </row>
    <row r="31" spans="1:25" ht="60" x14ac:dyDescent="0.25">
      <c r="A31" s="42">
        <v>21</v>
      </c>
      <c r="B31" s="27" t="s">
        <v>4716</v>
      </c>
      <c r="C31" s="28" t="s">
        <v>54</v>
      </c>
      <c r="D31" s="28"/>
      <c r="E31" s="45" t="s">
        <v>4904</v>
      </c>
      <c r="F31" s="30">
        <v>42544</v>
      </c>
      <c r="G31" s="28" t="s">
        <v>1439</v>
      </c>
      <c r="H31" s="28" t="s">
        <v>1590</v>
      </c>
      <c r="I31" s="28" t="s">
        <v>1464</v>
      </c>
      <c r="J31" s="28" t="s">
        <v>1442</v>
      </c>
      <c r="K31" s="32" t="s">
        <v>4957</v>
      </c>
      <c r="L31" s="28" t="s">
        <v>4905</v>
      </c>
      <c r="M31" s="28" t="s">
        <v>1481</v>
      </c>
      <c r="N31" s="28" t="s">
        <v>1481</v>
      </c>
      <c r="O31" s="28" t="s">
        <v>1444</v>
      </c>
      <c r="P31" s="52">
        <v>130320855</v>
      </c>
      <c r="Q31" s="52">
        <v>130320855</v>
      </c>
      <c r="R31" s="51">
        <v>0</v>
      </c>
      <c r="S31" s="28" t="s">
        <v>1445</v>
      </c>
      <c r="T31" s="30" t="s">
        <v>24</v>
      </c>
      <c r="U31" s="28"/>
      <c r="V31" s="51">
        <v>0</v>
      </c>
      <c r="W31" s="28"/>
      <c r="X31" s="28"/>
      <c r="Y31" s="28" t="s">
        <v>24</v>
      </c>
    </row>
    <row r="32" spans="1:25" ht="75" x14ac:dyDescent="0.25">
      <c r="A32" s="42">
        <v>22</v>
      </c>
      <c r="B32" s="27" t="s">
        <v>4718</v>
      </c>
      <c r="C32" s="28" t="s">
        <v>54</v>
      </c>
      <c r="D32" s="28"/>
      <c r="E32" s="45" t="s">
        <v>4906</v>
      </c>
      <c r="F32" s="30">
        <v>42670</v>
      </c>
      <c r="G32" s="28" t="s">
        <v>1439</v>
      </c>
      <c r="H32" s="28" t="s">
        <v>1592</v>
      </c>
      <c r="I32" s="28" t="s">
        <v>1464</v>
      </c>
      <c r="J32" s="28" t="s">
        <v>1442</v>
      </c>
      <c r="K32" s="32" t="s">
        <v>4957</v>
      </c>
      <c r="L32" s="28" t="s">
        <v>4907</v>
      </c>
      <c r="M32" s="28" t="s">
        <v>1518</v>
      </c>
      <c r="N32" s="28" t="s">
        <v>2621</v>
      </c>
      <c r="O32" s="28" t="s">
        <v>1435</v>
      </c>
      <c r="P32" s="52">
        <v>448336424</v>
      </c>
      <c r="Q32" s="52">
        <v>448336424</v>
      </c>
      <c r="R32" s="51">
        <v>0</v>
      </c>
      <c r="S32" s="28" t="s">
        <v>1445</v>
      </c>
      <c r="T32" s="30" t="s">
        <v>24</v>
      </c>
      <c r="U32" s="28"/>
      <c r="V32" s="51">
        <v>0</v>
      </c>
      <c r="W32" s="28"/>
      <c r="X32" s="28"/>
      <c r="Y32" s="28" t="s">
        <v>24</v>
      </c>
    </row>
    <row r="33" spans="1:25" ht="45" x14ac:dyDescent="0.25">
      <c r="A33" s="42">
        <v>23</v>
      </c>
      <c r="B33" s="27" t="s">
        <v>4719</v>
      </c>
      <c r="C33" s="28" t="s">
        <v>54</v>
      </c>
      <c r="D33" s="28"/>
      <c r="E33" s="29" t="s">
        <v>4971</v>
      </c>
      <c r="F33" s="30">
        <v>42648</v>
      </c>
      <c r="G33" s="28" t="s">
        <v>1439</v>
      </c>
      <c r="H33" s="28" t="s">
        <v>1592</v>
      </c>
      <c r="I33" s="28" t="s">
        <v>1464</v>
      </c>
      <c r="J33" s="28" t="s">
        <v>1442</v>
      </c>
      <c r="K33" s="32" t="s">
        <v>4957</v>
      </c>
      <c r="L33" s="28" t="s">
        <v>4908</v>
      </c>
      <c r="M33" s="28" t="s">
        <v>1469</v>
      </c>
      <c r="N33" s="28" t="s">
        <v>2009</v>
      </c>
      <c r="O33" s="28" t="s">
        <v>1435</v>
      </c>
      <c r="P33" s="52">
        <v>1060849410</v>
      </c>
      <c r="Q33" s="52">
        <v>1060849410</v>
      </c>
      <c r="R33" s="51">
        <v>0</v>
      </c>
      <c r="S33" s="28" t="s">
        <v>1445</v>
      </c>
      <c r="T33" s="30" t="s">
        <v>24</v>
      </c>
      <c r="U33" s="28"/>
      <c r="V33" s="51">
        <v>0</v>
      </c>
      <c r="W33" s="28"/>
      <c r="X33" s="28"/>
      <c r="Y33" s="28" t="s">
        <v>24</v>
      </c>
    </row>
    <row r="34" spans="1:25" ht="75" x14ac:dyDescent="0.25">
      <c r="A34" s="42">
        <v>24</v>
      </c>
      <c r="B34" s="27" t="s">
        <v>4721</v>
      </c>
      <c r="C34" s="28" t="s">
        <v>54</v>
      </c>
      <c r="D34" s="28"/>
      <c r="E34" s="29" t="s">
        <v>4972</v>
      </c>
      <c r="F34" s="30">
        <v>42703</v>
      </c>
      <c r="G34" s="28" t="s">
        <v>1439</v>
      </c>
      <c r="H34" s="28" t="s">
        <v>1596</v>
      </c>
      <c r="I34" s="28" t="s">
        <v>1464</v>
      </c>
      <c r="J34" s="28" t="s">
        <v>1433</v>
      </c>
      <c r="K34" s="28" t="s">
        <v>4952</v>
      </c>
      <c r="L34" s="46" t="s">
        <v>4973</v>
      </c>
      <c r="M34" s="28" t="s">
        <v>1443</v>
      </c>
      <c r="N34" s="28" t="s">
        <v>1768</v>
      </c>
      <c r="O34" s="28" t="s">
        <v>1435</v>
      </c>
      <c r="P34" s="52">
        <v>7490268843</v>
      </c>
      <c r="Q34" s="52">
        <v>7490268843</v>
      </c>
      <c r="R34" s="51">
        <v>0</v>
      </c>
      <c r="S34" s="28" t="s">
        <v>1445</v>
      </c>
      <c r="T34" s="30" t="s">
        <v>24</v>
      </c>
      <c r="U34" s="28"/>
      <c r="V34" s="51">
        <v>0</v>
      </c>
      <c r="W34" s="28"/>
      <c r="X34" s="28"/>
      <c r="Y34" s="28" t="s">
        <v>24</v>
      </c>
    </row>
    <row r="35" spans="1:25" ht="66" x14ac:dyDescent="0.25">
      <c r="A35" s="42">
        <v>25</v>
      </c>
      <c r="B35" s="27" t="s">
        <v>4723</v>
      </c>
      <c r="C35" s="28" t="s">
        <v>54</v>
      </c>
      <c r="D35" s="28"/>
      <c r="E35" s="47" t="s">
        <v>4909</v>
      </c>
      <c r="F35" s="30">
        <v>42768</v>
      </c>
      <c r="G35" s="28" t="s">
        <v>1439</v>
      </c>
      <c r="H35" s="28" t="s">
        <v>1592</v>
      </c>
      <c r="I35" s="28" t="s">
        <v>1464</v>
      </c>
      <c r="J35" s="28" t="s">
        <v>1433</v>
      </c>
      <c r="K35" s="28" t="s">
        <v>4952</v>
      </c>
      <c r="L35" s="34" t="s">
        <v>4910</v>
      </c>
      <c r="M35" s="28" t="s">
        <v>1512</v>
      </c>
      <c r="N35" s="28" t="s">
        <v>2506</v>
      </c>
      <c r="O35" s="28" t="s">
        <v>1435</v>
      </c>
      <c r="P35" s="52">
        <v>70000000</v>
      </c>
      <c r="Q35" s="52">
        <v>70000000</v>
      </c>
      <c r="R35" s="51">
        <v>0</v>
      </c>
      <c r="S35" s="28" t="s">
        <v>1445</v>
      </c>
      <c r="T35" s="30"/>
      <c r="U35" s="28"/>
      <c r="V35" s="51">
        <v>0</v>
      </c>
      <c r="W35" s="28"/>
      <c r="X35" s="28"/>
      <c r="Y35" s="28"/>
    </row>
    <row r="36" spans="1:25" ht="49.5" x14ac:dyDescent="0.25">
      <c r="A36" s="42">
        <v>26</v>
      </c>
      <c r="B36" s="27" t="s">
        <v>4725</v>
      </c>
      <c r="C36" s="28" t="s">
        <v>54</v>
      </c>
      <c r="D36" s="28"/>
      <c r="E36" s="48" t="s">
        <v>4911</v>
      </c>
      <c r="F36" s="30">
        <v>42388</v>
      </c>
      <c r="G36" s="28" t="s">
        <v>1439</v>
      </c>
      <c r="H36" s="28" t="s">
        <v>1592</v>
      </c>
      <c r="I36" s="28" t="s">
        <v>1464</v>
      </c>
      <c r="J36" s="28" t="s">
        <v>1442</v>
      </c>
      <c r="K36" s="32" t="s">
        <v>4957</v>
      </c>
      <c r="L36" s="34" t="s">
        <v>4912</v>
      </c>
      <c r="M36" s="28" t="s">
        <v>1460</v>
      </c>
      <c r="N36" s="28" t="s">
        <v>1964</v>
      </c>
      <c r="O36" s="28" t="s">
        <v>1435</v>
      </c>
      <c r="P36" s="52">
        <v>867568946</v>
      </c>
      <c r="Q36" s="52">
        <v>867568946</v>
      </c>
      <c r="R36" s="51">
        <v>0</v>
      </c>
      <c r="S36" s="28" t="s">
        <v>1445</v>
      </c>
      <c r="T36" s="30"/>
      <c r="U36" s="28"/>
      <c r="V36" s="51">
        <v>0</v>
      </c>
      <c r="W36" s="28"/>
      <c r="X36" s="28"/>
      <c r="Y36" s="28"/>
    </row>
    <row r="37" spans="1:25" ht="120" x14ac:dyDescent="0.25">
      <c r="A37" s="42">
        <v>27</v>
      </c>
      <c r="B37" s="27" t="s">
        <v>4727</v>
      </c>
      <c r="C37" s="28" t="s">
        <v>54</v>
      </c>
      <c r="D37" s="28"/>
      <c r="E37" s="48" t="s">
        <v>4913</v>
      </c>
      <c r="F37" s="30">
        <v>42057</v>
      </c>
      <c r="G37" s="28" t="s">
        <v>1439</v>
      </c>
      <c r="H37" s="28" t="s">
        <v>1600</v>
      </c>
      <c r="I37" s="28" t="s">
        <v>1464</v>
      </c>
      <c r="J37" s="28" t="s">
        <v>1433</v>
      </c>
      <c r="K37" s="28" t="s">
        <v>4952</v>
      </c>
      <c r="L37" s="34" t="s">
        <v>4914</v>
      </c>
      <c r="M37" s="28" t="s">
        <v>1443</v>
      </c>
      <c r="N37" s="28" t="s">
        <v>1768</v>
      </c>
      <c r="O37" s="28" t="s">
        <v>1444</v>
      </c>
      <c r="P37" s="52">
        <v>0</v>
      </c>
      <c r="Q37" s="52">
        <v>0</v>
      </c>
      <c r="R37" s="51">
        <v>0</v>
      </c>
      <c r="S37" s="28" t="s">
        <v>1445</v>
      </c>
      <c r="T37" s="30"/>
      <c r="U37" s="28"/>
      <c r="V37" s="51">
        <v>0</v>
      </c>
      <c r="W37" s="28"/>
      <c r="X37" s="28"/>
      <c r="Y37" s="28"/>
    </row>
    <row r="38" spans="1:25" ht="66" x14ac:dyDescent="0.25">
      <c r="A38" s="42">
        <v>28</v>
      </c>
      <c r="B38" s="27" t="s">
        <v>4729</v>
      </c>
      <c r="C38" s="28" t="s">
        <v>54</v>
      </c>
      <c r="D38" s="28"/>
      <c r="E38" s="48" t="s">
        <v>4974</v>
      </c>
      <c r="F38" s="30">
        <v>42706</v>
      </c>
      <c r="G38" s="28" t="s">
        <v>1430</v>
      </c>
      <c r="H38" s="28" t="s">
        <v>1526</v>
      </c>
      <c r="I38" s="28" t="s">
        <v>1464</v>
      </c>
      <c r="J38" s="28" t="s">
        <v>1442</v>
      </c>
      <c r="K38" s="28" t="s">
        <v>4957</v>
      </c>
      <c r="L38" s="34" t="s">
        <v>4915</v>
      </c>
      <c r="M38" s="28" t="s">
        <v>1443</v>
      </c>
      <c r="N38" s="28" t="s">
        <v>1784</v>
      </c>
      <c r="O38" s="28" t="s">
        <v>1435</v>
      </c>
      <c r="P38" s="52">
        <v>413575342</v>
      </c>
      <c r="Q38" s="52">
        <v>413575342</v>
      </c>
      <c r="R38" s="51">
        <v>0</v>
      </c>
      <c r="S38" s="28" t="s">
        <v>1445</v>
      </c>
      <c r="T38" s="30"/>
      <c r="U38" s="28"/>
      <c r="V38" s="51">
        <v>0</v>
      </c>
      <c r="W38" s="28"/>
      <c r="X38" s="28"/>
      <c r="Y38" s="28"/>
    </row>
    <row r="39" spans="1:25" ht="49.5" x14ac:dyDescent="0.25">
      <c r="A39" s="42">
        <v>29</v>
      </c>
      <c r="B39" s="27" t="s">
        <v>4730</v>
      </c>
      <c r="C39" s="28" t="s">
        <v>54</v>
      </c>
      <c r="D39" s="28"/>
      <c r="E39" s="48" t="s">
        <v>4916</v>
      </c>
      <c r="F39" s="30">
        <v>42786</v>
      </c>
      <c r="G39" s="28" t="s">
        <v>1430</v>
      </c>
      <c r="H39" s="28" t="s">
        <v>1526</v>
      </c>
      <c r="I39" s="28" t="s">
        <v>1464</v>
      </c>
      <c r="J39" s="28" t="s">
        <v>1442</v>
      </c>
      <c r="K39" s="28" t="s">
        <v>4957</v>
      </c>
      <c r="L39" s="34" t="s">
        <v>4958</v>
      </c>
      <c r="M39" s="28" t="s">
        <v>1434</v>
      </c>
      <c r="N39" s="28" t="s">
        <v>1554</v>
      </c>
      <c r="O39" s="28" t="s">
        <v>1435</v>
      </c>
      <c r="P39" s="52">
        <v>70291369</v>
      </c>
      <c r="Q39" s="52">
        <v>70291369</v>
      </c>
      <c r="R39" s="51">
        <v>0</v>
      </c>
      <c r="S39" s="28" t="s">
        <v>1445</v>
      </c>
      <c r="T39" s="30"/>
      <c r="U39" s="28"/>
      <c r="V39" s="51">
        <v>0</v>
      </c>
      <c r="W39" s="28"/>
      <c r="X39" s="28"/>
      <c r="Y39" s="28"/>
    </row>
    <row r="40" spans="1:25" ht="60" x14ac:dyDescent="0.25">
      <c r="A40" s="42">
        <v>30</v>
      </c>
      <c r="B40" s="27" t="s">
        <v>4731</v>
      </c>
      <c r="C40" s="28" t="s">
        <v>54</v>
      </c>
      <c r="D40" s="28"/>
      <c r="E40" s="48" t="s">
        <v>4917</v>
      </c>
      <c r="F40" s="30">
        <v>42580</v>
      </c>
      <c r="G40" s="28" t="s">
        <v>1439</v>
      </c>
      <c r="H40" s="28" t="s">
        <v>1590</v>
      </c>
      <c r="I40" s="28" t="s">
        <v>1464</v>
      </c>
      <c r="J40" s="28" t="s">
        <v>1442</v>
      </c>
      <c r="K40" s="28" t="s">
        <v>4957</v>
      </c>
      <c r="L40" s="35" t="s">
        <v>4918</v>
      </c>
      <c r="M40" s="28" t="s">
        <v>1481</v>
      </c>
      <c r="N40" s="28" t="s">
        <v>1791</v>
      </c>
      <c r="O40" s="28" t="s">
        <v>1435</v>
      </c>
      <c r="P40" s="52">
        <v>40050757</v>
      </c>
      <c r="Q40" s="52">
        <v>40050757</v>
      </c>
      <c r="R40" s="51">
        <v>0</v>
      </c>
      <c r="S40" s="28" t="s">
        <v>1445</v>
      </c>
      <c r="T40" s="30"/>
      <c r="U40" s="28"/>
      <c r="V40" s="51">
        <v>0</v>
      </c>
      <c r="W40" s="28"/>
      <c r="X40" s="28"/>
      <c r="Y40" s="28"/>
    </row>
    <row r="41" spans="1:25" ht="66" x14ac:dyDescent="0.25">
      <c r="A41" s="42">
        <v>31</v>
      </c>
      <c r="B41" s="27" t="s">
        <v>4732</v>
      </c>
      <c r="C41" s="28" t="s">
        <v>54</v>
      </c>
      <c r="D41" s="28"/>
      <c r="E41" s="48" t="s">
        <v>4919</v>
      </c>
      <c r="F41" s="30">
        <v>42864</v>
      </c>
      <c r="G41" s="28" t="s">
        <v>1439</v>
      </c>
      <c r="H41" s="49" t="s">
        <v>1592</v>
      </c>
      <c r="I41" s="28" t="s">
        <v>1464</v>
      </c>
      <c r="J41" s="28" t="s">
        <v>1433</v>
      </c>
      <c r="K41" s="28" t="s">
        <v>4952</v>
      </c>
      <c r="L41" s="34" t="s">
        <v>4920</v>
      </c>
      <c r="M41" s="28" t="s">
        <v>1506</v>
      </c>
      <c r="N41" s="28" t="s">
        <v>2478</v>
      </c>
      <c r="O41" s="28" t="s">
        <v>1444</v>
      </c>
      <c r="P41" s="52">
        <v>1056073761</v>
      </c>
      <c r="Q41" s="52">
        <v>1056073761</v>
      </c>
      <c r="R41" s="51">
        <v>0</v>
      </c>
      <c r="S41" s="28" t="s">
        <v>1445</v>
      </c>
      <c r="T41" s="30"/>
      <c r="U41" s="28"/>
      <c r="V41" s="51">
        <v>0</v>
      </c>
      <c r="W41" s="28"/>
      <c r="X41" s="28"/>
      <c r="Y41" s="28"/>
    </row>
    <row r="42" spans="1:25" ht="66" x14ac:dyDescent="0.25">
      <c r="A42" s="42">
        <v>32</v>
      </c>
      <c r="B42" s="27" t="s">
        <v>4734</v>
      </c>
      <c r="C42" s="28" t="s">
        <v>54</v>
      </c>
      <c r="D42" s="28"/>
      <c r="E42" s="48" t="s">
        <v>4921</v>
      </c>
      <c r="F42" s="30">
        <v>42709</v>
      </c>
      <c r="G42" s="28" t="s">
        <v>1430</v>
      </c>
      <c r="H42" s="49" t="s">
        <v>1526</v>
      </c>
      <c r="I42" s="28" t="s">
        <v>1464</v>
      </c>
      <c r="J42" s="28" t="s">
        <v>1442</v>
      </c>
      <c r="K42" s="28" t="s">
        <v>4957</v>
      </c>
      <c r="L42" s="35" t="s">
        <v>4922</v>
      </c>
      <c r="M42" s="28" t="s">
        <v>1434</v>
      </c>
      <c r="N42" s="28" t="s">
        <v>1554</v>
      </c>
      <c r="O42" s="28" t="s">
        <v>1435</v>
      </c>
      <c r="P42" s="52">
        <v>22759000</v>
      </c>
      <c r="Q42" s="52">
        <v>22759000</v>
      </c>
      <c r="R42" s="51">
        <v>0</v>
      </c>
      <c r="S42" s="28" t="s">
        <v>1445</v>
      </c>
      <c r="T42" s="30"/>
      <c r="U42" s="28"/>
      <c r="V42" s="51">
        <v>0</v>
      </c>
      <c r="W42" s="28"/>
      <c r="X42" s="28"/>
      <c r="Y42" s="28"/>
    </row>
    <row r="43" spans="1:25" ht="49.5" x14ac:dyDescent="0.25">
      <c r="A43" s="42">
        <v>33</v>
      </c>
      <c r="B43" s="27" t="s">
        <v>4736</v>
      </c>
      <c r="C43" s="28" t="s">
        <v>54</v>
      </c>
      <c r="D43" s="28"/>
      <c r="E43" s="48" t="s">
        <v>4923</v>
      </c>
      <c r="F43" s="30">
        <v>42811</v>
      </c>
      <c r="G43" s="28" t="s">
        <v>1430</v>
      </c>
      <c r="H43" s="49" t="s">
        <v>1526</v>
      </c>
      <c r="I43" s="28" t="s">
        <v>1464</v>
      </c>
      <c r="J43" s="28" t="s">
        <v>1442</v>
      </c>
      <c r="K43" s="28" t="s">
        <v>4957</v>
      </c>
      <c r="L43" s="35" t="s">
        <v>4924</v>
      </c>
      <c r="M43" s="28" t="s">
        <v>1434</v>
      </c>
      <c r="N43" s="28" t="s">
        <v>1554</v>
      </c>
      <c r="O43" s="28" t="s">
        <v>1435</v>
      </c>
      <c r="P43" s="52">
        <v>66283062</v>
      </c>
      <c r="Q43" s="52">
        <v>66283062</v>
      </c>
      <c r="R43" s="51">
        <v>0</v>
      </c>
      <c r="S43" s="28" t="s">
        <v>1445</v>
      </c>
      <c r="T43" s="30"/>
      <c r="U43" s="28"/>
      <c r="V43" s="51">
        <v>0</v>
      </c>
      <c r="W43" s="28"/>
      <c r="X43" s="28"/>
      <c r="Y43" s="28"/>
    </row>
    <row r="44" spans="1:25" ht="120" x14ac:dyDescent="0.25">
      <c r="A44" s="42">
        <v>34</v>
      </c>
      <c r="B44" s="27" t="s">
        <v>4738</v>
      </c>
      <c r="C44" s="28" t="s">
        <v>54</v>
      </c>
      <c r="D44" s="28"/>
      <c r="E44" s="50" t="s">
        <v>4925</v>
      </c>
      <c r="F44" s="30">
        <v>42500</v>
      </c>
      <c r="G44" s="28" t="s">
        <v>1439</v>
      </c>
      <c r="H44" s="49" t="s">
        <v>1600</v>
      </c>
      <c r="I44" s="28" t="s">
        <v>1464</v>
      </c>
      <c r="J44" s="28" t="s">
        <v>1433</v>
      </c>
      <c r="K44" s="28" t="s">
        <v>4952</v>
      </c>
      <c r="L44" s="35" t="s">
        <v>4926</v>
      </c>
      <c r="M44" s="28" t="s">
        <v>1460</v>
      </c>
      <c r="N44" s="28" t="s">
        <v>1964</v>
      </c>
      <c r="O44" s="28" t="s">
        <v>1435</v>
      </c>
      <c r="P44" s="52">
        <v>0</v>
      </c>
      <c r="Q44" s="52">
        <v>0</v>
      </c>
      <c r="R44" s="51">
        <v>0</v>
      </c>
      <c r="S44" s="28" t="s">
        <v>1445</v>
      </c>
      <c r="T44" s="30"/>
      <c r="U44" s="28"/>
      <c r="V44" s="51">
        <v>0</v>
      </c>
      <c r="W44" s="28"/>
      <c r="X44" s="28"/>
      <c r="Y44" s="28"/>
    </row>
    <row r="45" spans="1:25" ht="60" x14ac:dyDescent="0.25">
      <c r="A45" s="42">
        <v>35</v>
      </c>
      <c r="B45" s="27" t="s">
        <v>4739</v>
      </c>
      <c r="C45" s="28" t="s">
        <v>54</v>
      </c>
      <c r="D45" s="28"/>
      <c r="E45" s="48" t="s">
        <v>4975</v>
      </c>
      <c r="F45" s="30">
        <v>42906</v>
      </c>
      <c r="G45" s="28" t="s">
        <v>1439</v>
      </c>
      <c r="H45" s="49" t="s">
        <v>1590</v>
      </c>
      <c r="I45" s="28" t="s">
        <v>1464</v>
      </c>
      <c r="J45" s="28" t="s">
        <v>1442</v>
      </c>
      <c r="K45" s="28" t="s">
        <v>4957</v>
      </c>
      <c r="L45" s="35" t="s">
        <v>4927</v>
      </c>
      <c r="M45" s="28" t="s">
        <v>1443</v>
      </c>
      <c r="N45" s="28" t="s">
        <v>1768</v>
      </c>
      <c r="O45" s="28" t="s">
        <v>1435</v>
      </c>
      <c r="P45" s="52">
        <v>275885681</v>
      </c>
      <c r="Q45" s="52">
        <v>275885681</v>
      </c>
      <c r="R45" s="51">
        <v>0</v>
      </c>
      <c r="S45" s="28" t="s">
        <v>1445</v>
      </c>
      <c r="T45" s="30"/>
      <c r="U45" s="28"/>
      <c r="V45" s="51">
        <v>0</v>
      </c>
      <c r="W45" s="28"/>
      <c r="X45" s="28"/>
      <c r="Y45" s="28"/>
    </row>
    <row r="46" spans="1:25" ht="75" x14ac:dyDescent="0.25">
      <c r="A46" s="42">
        <v>36</v>
      </c>
      <c r="B46" s="27" t="s">
        <v>4740</v>
      </c>
      <c r="C46" s="28" t="s">
        <v>54</v>
      </c>
      <c r="D46" s="28"/>
      <c r="E46" s="48" t="s">
        <v>4928</v>
      </c>
      <c r="F46" s="30">
        <v>42887</v>
      </c>
      <c r="G46" s="28" t="s">
        <v>1439</v>
      </c>
      <c r="H46" s="49" t="s">
        <v>1596</v>
      </c>
      <c r="I46" s="28" t="s">
        <v>1464</v>
      </c>
      <c r="J46" s="28" t="s">
        <v>1442</v>
      </c>
      <c r="K46" s="28" t="s">
        <v>4957</v>
      </c>
      <c r="L46" s="35" t="s">
        <v>4929</v>
      </c>
      <c r="M46" s="28" t="s">
        <v>1434</v>
      </c>
      <c r="N46" s="28" t="s">
        <v>1554</v>
      </c>
      <c r="O46" s="28" t="s">
        <v>1435</v>
      </c>
      <c r="P46" s="52">
        <v>886263245</v>
      </c>
      <c r="Q46" s="52">
        <v>886263245</v>
      </c>
      <c r="R46" s="51">
        <v>0</v>
      </c>
      <c r="S46" s="28" t="s">
        <v>1445</v>
      </c>
      <c r="T46" s="30"/>
      <c r="U46" s="28"/>
      <c r="V46" s="51">
        <v>0</v>
      </c>
      <c r="W46" s="28"/>
      <c r="X46" s="28"/>
      <c r="Y46" s="28"/>
    </row>
    <row r="47" spans="1:25" ht="82.5" x14ac:dyDescent="0.25">
      <c r="A47" s="42">
        <v>37</v>
      </c>
      <c r="B47" s="27" t="s">
        <v>4741</v>
      </c>
      <c r="C47" s="28" t="s">
        <v>54</v>
      </c>
      <c r="D47" s="28"/>
      <c r="E47" s="48" t="s">
        <v>4930</v>
      </c>
      <c r="F47" s="30">
        <v>42949</v>
      </c>
      <c r="G47" s="28" t="s">
        <v>1439</v>
      </c>
      <c r="H47" s="49" t="s">
        <v>1592</v>
      </c>
      <c r="I47" s="28" t="s">
        <v>1464</v>
      </c>
      <c r="J47" s="28" t="s">
        <v>1442</v>
      </c>
      <c r="K47" s="28" t="s">
        <v>4957</v>
      </c>
      <c r="L47" s="35" t="s">
        <v>4931</v>
      </c>
      <c r="M47" s="28" t="s">
        <v>1503</v>
      </c>
      <c r="N47" s="28" t="s">
        <v>2437</v>
      </c>
      <c r="O47" s="28" t="s">
        <v>1435</v>
      </c>
      <c r="P47" s="52">
        <v>383376300</v>
      </c>
      <c r="Q47" s="52">
        <v>383376300</v>
      </c>
      <c r="R47" s="51">
        <v>0</v>
      </c>
      <c r="S47" s="28" t="s">
        <v>1445</v>
      </c>
      <c r="T47" s="30"/>
      <c r="U47" s="28"/>
      <c r="V47" s="51">
        <v>0</v>
      </c>
      <c r="W47" s="28"/>
      <c r="X47" s="28"/>
      <c r="Y47" s="28"/>
    </row>
    <row r="48" spans="1:25" ht="49.5" x14ac:dyDescent="0.25">
      <c r="A48" s="42">
        <v>38</v>
      </c>
      <c r="B48" s="27" t="s">
        <v>4742</v>
      </c>
      <c r="C48" s="28" t="s">
        <v>54</v>
      </c>
      <c r="D48" s="28"/>
      <c r="E48" s="48" t="s">
        <v>4932</v>
      </c>
      <c r="F48" s="30">
        <v>42398</v>
      </c>
      <c r="G48" s="28" t="s">
        <v>1439</v>
      </c>
      <c r="H48" s="49" t="s">
        <v>1592</v>
      </c>
      <c r="I48" s="28" t="s">
        <v>1464</v>
      </c>
      <c r="J48" s="28" t="s">
        <v>1433</v>
      </c>
      <c r="K48" s="28" t="s">
        <v>4952</v>
      </c>
      <c r="L48" s="35" t="s">
        <v>4933</v>
      </c>
      <c r="M48" s="28" t="s">
        <v>1503</v>
      </c>
      <c r="N48" s="28" t="s">
        <v>2437</v>
      </c>
      <c r="O48" s="28" t="s">
        <v>1435</v>
      </c>
      <c r="P48" s="52">
        <v>983508400</v>
      </c>
      <c r="Q48" s="52">
        <v>983508400</v>
      </c>
      <c r="R48" s="51">
        <v>0</v>
      </c>
      <c r="S48" s="28" t="s">
        <v>1445</v>
      </c>
      <c r="T48" s="30"/>
      <c r="U48" s="28"/>
      <c r="V48" s="51">
        <v>0</v>
      </c>
      <c r="W48" s="28"/>
      <c r="X48" s="28"/>
      <c r="Y48" s="28"/>
    </row>
    <row r="49" spans="1:25" ht="60" x14ac:dyDescent="0.25">
      <c r="A49" s="42">
        <v>39</v>
      </c>
      <c r="B49" s="27" t="s">
        <v>4743</v>
      </c>
      <c r="C49" s="28" t="s">
        <v>54</v>
      </c>
      <c r="D49" s="28"/>
      <c r="E49" s="48" t="s">
        <v>4934</v>
      </c>
      <c r="F49" s="30">
        <v>42964</v>
      </c>
      <c r="G49" s="28" t="s">
        <v>1439</v>
      </c>
      <c r="H49" s="49" t="s">
        <v>1590</v>
      </c>
      <c r="I49" s="28" t="s">
        <v>1464</v>
      </c>
      <c r="J49" s="28" t="s">
        <v>1433</v>
      </c>
      <c r="K49" s="28" t="s">
        <v>4952</v>
      </c>
      <c r="L49" s="35" t="s">
        <v>4927</v>
      </c>
      <c r="M49" s="28" t="s">
        <v>1450</v>
      </c>
      <c r="N49" s="28" t="s">
        <v>1793</v>
      </c>
      <c r="O49" s="28" t="s">
        <v>1435</v>
      </c>
      <c r="P49" s="52">
        <v>68513045</v>
      </c>
      <c r="Q49" s="52">
        <v>68513045</v>
      </c>
      <c r="R49" s="51">
        <v>0</v>
      </c>
      <c r="S49" s="28" t="s">
        <v>1445</v>
      </c>
      <c r="T49" s="30"/>
      <c r="U49" s="28"/>
      <c r="V49" s="51">
        <v>0</v>
      </c>
      <c r="W49" s="28"/>
      <c r="X49" s="28"/>
      <c r="Y49" s="28"/>
    </row>
    <row r="50" spans="1:25" ht="120" x14ac:dyDescent="0.25">
      <c r="A50" s="42">
        <v>40</v>
      </c>
      <c r="B50" s="27" t="s">
        <v>4745</v>
      </c>
      <c r="C50" s="28" t="s">
        <v>54</v>
      </c>
      <c r="D50" s="28"/>
      <c r="E50" s="48" t="s">
        <v>4935</v>
      </c>
      <c r="F50" s="30">
        <v>43003</v>
      </c>
      <c r="G50" s="28" t="s">
        <v>1439</v>
      </c>
      <c r="H50" s="49" t="s">
        <v>1600</v>
      </c>
      <c r="I50" s="28" t="s">
        <v>1464</v>
      </c>
      <c r="J50" s="28" t="s">
        <v>1433</v>
      </c>
      <c r="K50" s="28" t="s">
        <v>4952</v>
      </c>
      <c r="L50" s="35" t="s">
        <v>4936</v>
      </c>
      <c r="M50" s="28" t="s">
        <v>1460</v>
      </c>
      <c r="N50" s="28" t="s">
        <v>1964</v>
      </c>
      <c r="O50" s="28" t="s">
        <v>1435</v>
      </c>
      <c r="P50" s="52">
        <v>0</v>
      </c>
      <c r="Q50" s="52">
        <v>0</v>
      </c>
      <c r="R50" s="51">
        <v>0</v>
      </c>
      <c r="S50" s="28" t="s">
        <v>1445</v>
      </c>
      <c r="T50" s="30"/>
      <c r="U50" s="28"/>
      <c r="V50" s="51">
        <v>0</v>
      </c>
      <c r="W50" s="28"/>
      <c r="X50" s="28"/>
      <c r="Y50" s="28"/>
    </row>
    <row r="51" spans="1:25" ht="120" x14ac:dyDescent="0.25">
      <c r="A51" s="42">
        <v>41</v>
      </c>
      <c r="B51" s="27" t="s">
        <v>4747</v>
      </c>
      <c r="C51" s="28" t="s">
        <v>54</v>
      </c>
      <c r="D51" s="28"/>
      <c r="E51" s="48" t="s">
        <v>4937</v>
      </c>
      <c r="F51" s="30">
        <v>43054</v>
      </c>
      <c r="G51" s="28" t="s">
        <v>1439</v>
      </c>
      <c r="H51" s="49" t="s">
        <v>1600</v>
      </c>
      <c r="I51" s="28" t="s">
        <v>1464</v>
      </c>
      <c r="J51" s="28" t="s">
        <v>1433</v>
      </c>
      <c r="K51" s="28" t="s">
        <v>4952</v>
      </c>
      <c r="L51" s="34" t="s">
        <v>4938</v>
      </c>
      <c r="M51" s="28" t="s">
        <v>1518</v>
      </c>
      <c r="N51" s="28" t="s">
        <v>2621</v>
      </c>
      <c r="O51" s="28" t="s">
        <v>1444</v>
      </c>
      <c r="P51" s="52">
        <v>0</v>
      </c>
      <c r="Q51" s="52">
        <v>0</v>
      </c>
      <c r="R51" s="51">
        <v>0</v>
      </c>
      <c r="S51" s="28" t="s">
        <v>1445</v>
      </c>
      <c r="T51" s="30"/>
      <c r="U51" s="28"/>
      <c r="V51" s="51">
        <v>0</v>
      </c>
      <c r="W51" s="28"/>
      <c r="X51" s="28"/>
      <c r="Y51" s="28"/>
    </row>
    <row r="52" spans="1:25" ht="82.5" x14ac:dyDescent="0.25">
      <c r="A52" s="42">
        <v>42</v>
      </c>
      <c r="B52" s="27" t="s">
        <v>4749</v>
      </c>
      <c r="C52" s="28" t="s">
        <v>54</v>
      </c>
      <c r="D52" s="28"/>
      <c r="E52" s="48" t="s">
        <v>4939</v>
      </c>
      <c r="F52" s="30">
        <v>43026</v>
      </c>
      <c r="G52" s="28" t="s">
        <v>1439</v>
      </c>
      <c r="H52" s="49" t="s">
        <v>1596</v>
      </c>
      <c r="I52" s="28" t="s">
        <v>1464</v>
      </c>
      <c r="J52" s="28" t="s">
        <v>1442</v>
      </c>
      <c r="K52" s="28" t="s">
        <v>4957</v>
      </c>
      <c r="L52" s="34" t="s">
        <v>4940</v>
      </c>
      <c r="M52" s="28" t="s">
        <v>1481</v>
      </c>
      <c r="N52" s="28" t="s">
        <v>1791</v>
      </c>
      <c r="O52" s="28" t="s">
        <v>1435</v>
      </c>
      <c r="P52" s="52">
        <v>219821660</v>
      </c>
      <c r="Q52" s="52">
        <v>219821660</v>
      </c>
      <c r="R52" s="51">
        <v>0</v>
      </c>
      <c r="S52" s="28" t="s">
        <v>1445</v>
      </c>
      <c r="T52" s="30"/>
      <c r="U52" s="28"/>
      <c r="V52" s="51">
        <v>0</v>
      </c>
      <c r="W52" s="28"/>
      <c r="X52" s="28"/>
      <c r="Y52" s="28"/>
    </row>
    <row r="351003" spans="1:11" x14ac:dyDescent="0.25">
      <c r="A351003" t="s">
        <v>54</v>
      </c>
      <c r="B351003" t="s">
        <v>1430</v>
      </c>
      <c r="C351003" t="s">
        <v>1431</v>
      </c>
      <c r="D351003" t="s">
        <v>1432</v>
      </c>
      <c r="E351003" t="s">
        <v>1433</v>
      </c>
      <c r="F351003" t="s">
        <v>1434</v>
      </c>
      <c r="G351003" t="s">
        <v>1434</v>
      </c>
      <c r="H351003" t="s">
        <v>1435</v>
      </c>
      <c r="I351003" t="s">
        <v>1436</v>
      </c>
      <c r="J351003" t="s">
        <v>1437</v>
      </c>
      <c r="K351003" t="s">
        <v>1438</v>
      </c>
    </row>
    <row r="351004" spans="1:11" x14ac:dyDescent="0.25">
      <c r="A351004" t="s">
        <v>55</v>
      </c>
      <c r="B351004" t="s">
        <v>1439</v>
      </c>
      <c r="C351004" t="s">
        <v>1440</v>
      </c>
      <c r="D351004" t="s">
        <v>1441</v>
      </c>
      <c r="E351004" t="s">
        <v>1442</v>
      </c>
      <c r="F351004" t="s">
        <v>1443</v>
      </c>
      <c r="G351004" t="s">
        <v>1443</v>
      </c>
      <c r="H351004" t="s">
        <v>1444</v>
      </c>
      <c r="I351004" t="s">
        <v>1445</v>
      </c>
      <c r="J351004" t="s">
        <v>1446</v>
      </c>
      <c r="K351004" t="s">
        <v>1447</v>
      </c>
    </row>
    <row r="351005" spans="1:11" x14ac:dyDescent="0.25">
      <c r="C351005" t="s">
        <v>1448</v>
      </c>
      <c r="D351005" t="s">
        <v>1449</v>
      </c>
      <c r="F351005" t="s">
        <v>1450</v>
      </c>
      <c r="G351005" t="s">
        <v>1450</v>
      </c>
      <c r="H351005" t="s">
        <v>1451</v>
      </c>
      <c r="K351005" t="s">
        <v>1452</v>
      </c>
    </row>
    <row r="351006" spans="1:11" x14ac:dyDescent="0.25">
      <c r="C351006" t="s">
        <v>1453</v>
      </c>
      <c r="D351006" t="s">
        <v>1454</v>
      </c>
      <c r="F351006" t="s">
        <v>1455</v>
      </c>
      <c r="G351006" t="s">
        <v>1455</v>
      </c>
      <c r="H351006" t="s">
        <v>1456</v>
      </c>
      <c r="K351006" t="s">
        <v>1457</v>
      </c>
    </row>
    <row r="351007" spans="1:11" x14ac:dyDescent="0.25">
      <c r="C351007" t="s">
        <v>1458</v>
      </c>
      <c r="D351007" t="s">
        <v>1459</v>
      </c>
      <c r="F351007" t="s">
        <v>1460</v>
      </c>
      <c r="G351007" t="s">
        <v>1460</v>
      </c>
      <c r="H351007" t="s">
        <v>1461</v>
      </c>
      <c r="K351007" t="s">
        <v>1462</v>
      </c>
    </row>
    <row r="351008" spans="1:11" x14ac:dyDescent="0.25">
      <c r="C351008" t="s">
        <v>1463</v>
      </c>
      <c r="D351008" t="s">
        <v>1464</v>
      </c>
      <c r="F351008" t="s">
        <v>1465</v>
      </c>
      <c r="G351008" t="s">
        <v>1465</v>
      </c>
      <c r="K351008" t="s">
        <v>1466</v>
      </c>
    </row>
    <row r="351009" spans="3:11" x14ac:dyDescent="0.25">
      <c r="C351009" t="s">
        <v>1467</v>
      </c>
      <c r="D351009" t="s">
        <v>1468</v>
      </c>
      <c r="F351009" t="s">
        <v>1469</v>
      </c>
      <c r="G351009" t="s">
        <v>1469</v>
      </c>
      <c r="K351009" t="s">
        <v>1470</v>
      </c>
    </row>
    <row r="351010" spans="3:11" x14ac:dyDescent="0.25">
      <c r="C351010" t="s">
        <v>1471</v>
      </c>
      <c r="D351010" t="s">
        <v>1472</v>
      </c>
      <c r="F351010" t="s">
        <v>1473</v>
      </c>
      <c r="G351010" t="s">
        <v>1473</v>
      </c>
      <c r="K351010" t="s">
        <v>1474</v>
      </c>
    </row>
    <row r="351011" spans="3:11" x14ac:dyDescent="0.25">
      <c r="C351011" t="s">
        <v>1475</v>
      </c>
      <c r="D351011" t="s">
        <v>1476</v>
      </c>
      <c r="F351011" t="s">
        <v>1477</v>
      </c>
      <c r="G351011" t="s">
        <v>1477</v>
      </c>
      <c r="K351011" t="s">
        <v>1478</v>
      </c>
    </row>
    <row r="351012" spans="3:11" x14ac:dyDescent="0.25">
      <c r="C351012" t="s">
        <v>1479</v>
      </c>
      <c r="D351012" t="s">
        <v>1480</v>
      </c>
      <c r="F351012" t="s">
        <v>1481</v>
      </c>
      <c r="G351012" t="s">
        <v>1481</v>
      </c>
      <c r="K351012" t="s">
        <v>1482</v>
      </c>
    </row>
    <row r="351013" spans="3:11" x14ac:dyDescent="0.25">
      <c r="C351013" t="s">
        <v>1483</v>
      </c>
      <c r="D351013" t="s">
        <v>1484</v>
      </c>
      <c r="F351013" t="s">
        <v>1485</v>
      </c>
      <c r="G351013" t="s">
        <v>1485</v>
      </c>
      <c r="K351013" t="s">
        <v>1486</v>
      </c>
    </row>
    <row r="351014" spans="3:11" x14ac:dyDescent="0.25">
      <c r="C351014" t="s">
        <v>1487</v>
      </c>
      <c r="F351014" t="s">
        <v>1488</v>
      </c>
      <c r="G351014" t="s">
        <v>1488</v>
      </c>
      <c r="K351014" t="s">
        <v>1489</v>
      </c>
    </row>
    <row r="351015" spans="3:11" x14ac:dyDescent="0.25">
      <c r="C351015" t="s">
        <v>1490</v>
      </c>
      <c r="F351015" t="s">
        <v>1491</v>
      </c>
      <c r="G351015" t="s">
        <v>1491</v>
      </c>
      <c r="K351015" t="s">
        <v>1492</v>
      </c>
    </row>
    <row r="351016" spans="3:11" x14ac:dyDescent="0.25">
      <c r="C351016" t="s">
        <v>1493</v>
      </c>
      <c r="F351016" t="s">
        <v>1494</v>
      </c>
      <c r="G351016" t="s">
        <v>1494</v>
      </c>
      <c r="K351016" t="s">
        <v>1495</v>
      </c>
    </row>
    <row r="351017" spans="3:11" x14ac:dyDescent="0.25">
      <c r="C351017" t="s">
        <v>1496</v>
      </c>
      <c r="F351017" t="s">
        <v>1497</v>
      </c>
      <c r="G351017" t="s">
        <v>1497</v>
      </c>
      <c r="K351017" t="s">
        <v>1498</v>
      </c>
    </row>
    <row r="351018" spans="3:11" x14ac:dyDescent="0.25">
      <c r="C351018" t="s">
        <v>1499</v>
      </c>
      <c r="F351018" t="s">
        <v>1500</v>
      </c>
      <c r="G351018" t="s">
        <v>1500</v>
      </c>
      <c r="K351018" t="s">
        <v>1501</v>
      </c>
    </row>
    <row r="351019" spans="3:11" x14ac:dyDescent="0.25">
      <c r="C351019" t="s">
        <v>1502</v>
      </c>
      <c r="F351019" t="s">
        <v>1503</v>
      </c>
      <c r="G351019" t="s">
        <v>1503</v>
      </c>
      <c r="K351019" t="s">
        <v>1504</v>
      </c>
    </row>
    <row r="351020" spans="3:11" x14ac:dyDescent="0.25">
      <c r="C351020" t="s">
        <v>1505</v>
      </c>
      <c r="F351020" t="s">
        <v>1506</v>
      </c>
      <c r="G351020" t="s">
        <v>1506</v>
      </c>
      <c r="K351020" t="s">
        <v>1507</v>
      </c>
    </row>
    <row r="351021" spans="3:11" x14ac:dyDescent="0.25">
      <c r="C351021" t="s">
        <v>1508</v>
      </c>
      <c r="F351021" t="s">
        <v>1509</v>
      </c>
      <c r="G351021" t="s">
        <v>1509</v>
      </c>
      <c r="K351021" t="s">
        <v>1510</v>
      </c>
    </row>
    <row r="351022" spans="3:11" x14ac:dyDescent="0.25">
      <c r="C351022" t="s">
        <v>1511</v>
      </c>
      <c r="F351022" t="s">
        <v>1512</v>
      </c>
      <c r="G351022" t="s">
        <v>1512</v>
      </c>
      <c r="K351022" t="s">
        <v>1513</v>
      </c>
    </row>
    <row r="351023" spans="3:11" x14ac:dyDescent="0.25">
      <c r="C351023" t="s">
        <v>1514</v>
      </c>
      <c r="F351023" t="s">
        <v>1515</v>
      </c>
      <c r="G351023" t="s">
        <v>1515</v>
      </c>
      <c r="K351023" t="s">
        <v>1516</v>
      </c>
    </row>
    <row r="351024" spans="3:11" x14ac:dyDescent="0.25">
      <c r="C351024" t="s">
        <v>1517</v>
      </c>
      <c r="F351024" t="s">
        <v>1518</v>
      </c>
      <c r="G351024" t="s">
        <v>1518</v>
      </c>
      <c r="K351024" t="s">
        <v>1519</v>
      </c>
    </row>
    <row r="351025" spans="3:11" x14ac:dyDescent="0.25">
      <c r="C351025" t="s">
        <v>1520</v>
      </c>
      <c r="F351025" t="s">
        <v>1521</v>
      </c>
      <c r="G351025" t="s">
        <v>1521</v>
      </c>
      <c r="K351025" t="s">
        <v>1522</v>
      </c>
    </row>
    <row r="351026" spans="3:11" x14ac:dyDescent="0.25">
      <c r="C351026" t="s">
        <v>1523</v>
      </c>
      <c r="F351026" t="s">
        <v>1524</v>
      </c>
      <c r="G351026" t="s">
        <v>1524</v>
      </c>
      <c r="K351026" t="s">
        <v>1525</v>
      </c>
    </row>
    <row r="351027" spans="3:11" x14ac:dyDescent="0.25">
      <c r="C351027" t="s">
        <v>1526</v>
      </c>
      <c r="F351027" t="s">
        <v>1527</v>
      </c>
      <c r="G351027" t="s">
        <v>1527</v>
      </c>
      <c r="K351027" t="s">
        <v>1528</v>
      </c>
    </row>
    <row r="351028" spans="3:11" x14ac:dyDescent="0.25">
      <c r="C351028" t="s">
        <v>1529</v>
      </c>
      <c r="F351028" t="s">
        <v>1530</v>
      </c>
      <c r="G351028" t="s">
        <v>1530</v>
      </c>
      <c r="K351028" t="s">
        <v>1531</v>
      </c>
    </row>
    <row r="351029" spans="3:11" x14ac:dyDescent="0.25">
      <c r="C351029" t="s">
        <v>1532</v>
      </c>
      <c r="F351029" t="s">
        <v>1533</v>
      </c>
      <c r="G351029" t="s">
        <v>1533</v>
      </c>
      <c r="K351029" t="s">
        <v>1534</v>
      </c>
    </row>
    <row r="351030" spans="3:11" x14ac:dyDescent="0.25">
      <c r="C351030" t="s">
        <v>1535</v>
      </c>
      <c r="F351030" t="s">
        <v>1536</v>
      </c>
      <c r="G351030" t="s">
        <v>1536</v>
      </c>
      <c r="K351030" t="s">
        <v>1537</v>
      </c>
    </row>
    <row r="351031" spans="3:11" x14ac:dyDescent="0.25">
      <c r="C351031" t="s">
        <v>1538</v>
      </c>
      <c r="F351031" t="s">
        <v>1539</v>
      </c>
      <c r="G351031" t="s">
        <v>1539</v>
      </c>
      <c r="K351031" t="s">
        <v>1540</v>
      </c>
    </row>
    <row r="351032" spans="3:11" x14ac:dyDescent="0.25">
      <c r="C351032" t="s">
        <v>1541</v>
      </c>
      <c r="F351032" t="s">
        <v>1542</v>
      </c>
      <c r="G351032" t="s">
        <v>1542</v>
      </c>
      <c r="K351032" t="s">
        <v>1543</v>
      </c>
    </row>
    <row r="351033" spans="3:11" x14ac:dyDescent="0.25">
      <c r="C351033" t="s">
        <v>1544</v>
      </c>
      <c r="F351033" t="s">
        <v>1545</v>
      </c>
      <c r="G351033" t="s">
        <v>1545</v>
      </c>
      <c r="K351033" t="s">
        <v>1546</v>
      </c>
    </row>
    <row r="351034" spans="3:11" x14ac:dyDescent="0.25">
      <c r="C351034" t="s">
        <v>1547</v>
      </c>
      <c r="F351034" t="s">
        <v>1548</v>
      </c>
      <c r="G351034" t="s">
        <v>1548</v>
      </c>
      <c r="K351034" t="s">
        <v>1549</v>
      </c>
    </row>
    <row r="351035" spans="3:11" x14ac:dyDescent="0.25">
      <c r="C351035" t="s">
        <v>1550</v>
      </c>
      <c r="G351035" t="s">
        <v>1551</v>
      </c>
      <c r="K351035" t="s">
        <v>1552</v>
      </c>
    </row>
    <row r="351036" spans="3:11" x14ac:dyDescent="0.25">
      <c r="C351036" t="s">
        <v>1553</v>
      </c>
      <c r="G351036" t="s">
        <v>1554</v>
      </c>
      <c r="K351036" t="s">
        <v>1555</v>
      </c>
    </row>
    <row r="351037" spans="3:11" x14ac:dyDescent="0.25">
      <c r="C351037" t="s">
        <v>1556</v>
      </c>
      <c r="G351037" t="s">
        <v>1557</v>
      </c>
      <c r="K351037" t="s">
        <v>1558</v>
      </c>
    </row>
    <row r="351038" spans="3:11" x14ac:dyDescent="0.25">
      <c r="C351038" t="s">
        <v>1559</v>
      </c>
      <c r="G351038" t="s">
        <v>1560</v>
      </c>
      <c r="K351038" t="s">
        <v>1561</v>
      </c>
    </row>
    <row r="351039" spans="3:11" x14ac:dyDescent="0.25">
      <c r="C351039" t="s">
        <v>1562</v>
      </c>
      <c r="G351039" t="s">
        <v>1563</v>
      </c>
      <c r="K351039" t="s">
        <v>1564</v>
      </c>
    </row>
    <row r="351040" spans="3:11" x14ac:dyDescent="0.25">
      <c r="C351040" t="s">
        <v>1565</v>
      </c>
      <c r="G351040" t="s">
        <v>1566</v>
      </c>
      <c r="K351040" t="s">
        <v>1567</v>
      </c>
    </row>
    <row r="351041" spans="3:11" x14ac:dyDescent="0.25">
      <c r="C351041" t="s">
        <v>1568</v>
      </c>
      <c r="G351041" t="s">
        <v>1569</v>
      </c>
      <c r="K351041" t="s">
        <v>1570</v>
      </c>
    </row>
    <row r="351042" spans="3:11" x14ac:dyDescent="0.25">
      <c r="C351042" t="s">
        <v>1571</v>
      </c>
      <c r="G351042" t="s">
        <v>1572</v>
      </c>
      <c r="K351042" t="s">
        <v>1573</v>
      </c>
    </row>
    <row r="351043" spans="3:11" x14ac:dyDescent="0.25">
      <c r="C351043" t="s">
        <v>1574</v>
      </c>
      <c r="G351043" t="s">
        <v>1575</v>
      </c>
      <c r="K351043" t="s">
        <v>1576</v>
      </c>
    </row>
    <row r="351044" spans="3:11" x14ac:dyDescent="0.25">
      <c r="C351044" t="s">
        <v>1577</v>
      </c>
      <c r="G351044" t="s">
        <v>1578</v>
      </c>
      <c r="K351044" t="s">
        <v>1579</v>
      </c>
    </row>
    <row r="351045" spans="3:11" x14ac:dyDescent="0.25">
      <c r="C351045" t="s">
        <v>1580</v>
      </c>
      <c r="G351045" t="s">
        <v>1581</v>
      </c>
      <c r="K351045" t="s">
        <v>1582</v>
      </c>
    </row>
    <row r="351046" spans="3:11" x14ac:dyDescent="0.25">
      <c r="C351046" t="s">
        <v>1583</v>
      </c>
      <c r="G351046" t="s">
        <v>1584</v>
      </c>
      <c r="K351046" t="s">
        <v>1585</v>
      </c>
    </row>
    <row r="351047" spans="3:11" x14ac:dyDescent="0.25">
      <c r="C351047" t="s">
        <v>1586</v>
      </c>
      <c r="G351047" t="s">
        <v>1587</v>
      </c>
    </row>
    <row r="351048" spans="3:11" x14ac:dyDescent="0.25">
      <c r="C351048" t="s">
        <v>1588</v>
      </c>
      <c r="G351048" t="s">
        <v>1589</v>
      </c>
    </row>
    <row r="351049" spans="3:11" x14ac:dyDescent="0.25">
      <c r="C351049" t="s">
        <v>1590</v>
      </c>
      <c r="G351049" t="s">
        <v>1591</v>
      </c>
    </row>
    <row r="351050" spans="3:11" x14ac:dyDescent="0.25">
      <c r="C351050" t="s">
        <v>1592</v>
      </c>
      <c r="G351050" t="s">
        <v>1593</v>
      </c>
    </row>
    <row r="351051" spans="3:11" x14ac:dyDescent="0.25">
      <c r="C351051" t="s">
        <v>1594</v>
      </c>
      <c r="G351051" t="s">
        <v>1595</v>
      </c>
    </row>
    <row r="351052" spans="3:11" x14ac:dyDescent="0.25">
      <c r="C351052" t="s">
        <v>1596</v>
      </c>
      <c r="G351052" t="s">
        <v>1597</v>
      </c>
    </row>
    <row r="351053" spans="3:11" x14ac:dyDescent="0.25">
      <c r="C351053" t="s">
        <v>1598</v>
      </c>
      <c r="G351053" t="s">
        <v>1599</v>
      </c>
    </row>
    <row r="351054" spans="3:11" x14ac:dyDescent="0.25">
      <c r="C351054" t="s">
        <v>1600</v>
      </c>
      <c r="G351054" t="s">
        <v>1601</v>
      </c>
    </row>
    <row r="351055" spans="3:11" x14ac:dyDescent="0.25">
      <c r="C351055" t="s">
        <v>1602</v>
      </c>
      <c r="G351055" t="s">
        <v>1603</v>
      </c>
    </row>
    <row r="351056" spans="3:11" x14ac:dyDescent="0.25">
      <c r="C351056" t="s">
        <v>1604</v>
      </c>
      <c r="G351056" t="s">
        <v>1605</v>
      </c>
    </row>
    <row r="351057" spans="3:7" x14ac:dyDescent="0.25">
      <c r="C351057" t="s">
        <v>1606</v>
      </c>
      <c r="G351057" t="s">
        <v>1607</v>
      </c>
    </row>
    <row r="351058" spans="3:7" x14ac:dyDescent="0.25">
      <c r="C351058" t="s">
        <v>1608</v>
      </c>
      <c r="G351058" t="s">
        <v>1609</v>
      </c>
    </row>
    <row r="351059" spans="3:7" x14ac:dyDescent="0.25">
      <c r="C351059" t="s">
        <v>1610</v>
      </c>
      <c r="G351059" t="s">
        <v>1611</v>
      </c>
    </row>
    <row r="351060" spans="3:7" x14ac:dyDescent="0.25">
      <c r="C351060" t="s">
        <v>1612</v>
      </c>
      <c r="G351060" t="s">
        <v>1613</v>
      </c>
    </row>
    <row r="351061" spans="3:7" x14ac:dyDescent="0.25">
      <c r="C351061" t="s">
        <v>1614</v>
      </c>
      <c r="G351061" t="s">
        <v>1615</v>
      </c>
    </row>
    <row r="351062" spans="3:7" x14ac:dyDescent="0.25">
      <c r="C351062" t="s">
        <v>1616</v>
      </c>
      <c r="G351062" t="s">
        <v>1617</v>
      </c>
    </row>
    <row r="351063" spans="3:7" x14ac:dyDescent="0.25">
      <c r="C351063" t="s">
        <v>1618</v>
      </c>
      <c r="G351063" t="s">
        <v>1619</v>
      </c>
    </row>
    <row r="351064" spans="3:7" x14ac:dyDescent="0.25">
      <c r="C351064" t="s">
        <v>1620</v>
      </c>
      <c r="G351064" t="s">
        <v>1621</v>
      </c>
    </row>
    <row r="351065" spans="3:7" x14ac:dyDescent="0.25">
      <c r="C351065" t="s">
        <v>1622</v>
      </c>
      <c r="G351065" t="s">
        <v>1623</v>
      </c>
    </row>
    <row r="351066" spans="3:7" x14ac:dyDescent="0.25">
      <c r="C351066" t="s">
        <v>1624</v>
      </c>
      <c r="G351066" t="s">
        <v>1625</v>
      </c>
    </row>
    <row r="351067" spans="3:7" x14ac:dyDescent="0.25">
      <c r="C351067" t="s">
        <v>1626</v>
      </c>
      <c r="G351067" t="s">
        <v>1627</v>
      </c>
    </row>
    <row r="351068" spans="3:7" x14ac:dyDescent="0.25">
      <c r="C351068" t="s">
        <v>1628</v>
      </c>
      <c r="G351068" t="s">
        <v>1629</v>
      </c>
    </row>
    <row r="351069" spans="3:7" x14ac:dyDescent="0.25">
      <c r="C351069" t="s">
        <v>1630</v>
      </c>
      <c r="G351069" t="s">
        <v>1631</v>
      </c>
    </row>
    <row r="351070" spans="3:7" x14ac:dyDescent="0.25">
      <c r="C351070" t="s">
        <v>1632</v>
      </c>
      <c r="G351070" t="s">
        <v>1633</v>
      </c>
    </row>
    <row r="351071" spans="3:7" x14ac:dyDescent="0.25">
      <c r="C351071" t="s">
        <v>1634</v>
      </c>
      <c r="G351071" t="s">
        <v>1635</v>
      </c>
    </row>
    <row r="351072" spans="3:7" x14ac:dyDescent="0.25">
      <c r="C351072" t="s">
        <v>1636</v>
      </c>
      <c r="G351072" t="s">
        <v>1637</v>
      </c>
    </row>
    <row r="351073" spans="3:7" x14ac:dyDescent="0.25">
      <c r="C351073" t="s">
        <v>1638</v>
      </c>
      <c r="G351073" t="s">
        <v>1639</v>
      </c>
    </row>
    <row r="351074" spans="3:7" x14ac:dyDescent="0.25">
      <c r="C351074" t="s">
        <v>1640</v>
      </c>
      <c r="G351074" t="s">
        <v>1641</v>
      </c>
    </row>
    <row r="351075" spans="3:7" x14ac:dyDescent="0.25">
      <c r="C351075" t="s">
        <v>1642</v>
      </c>
      <c r="G351075" t="s">
        <v>1643</v>
      </c>
    </row>
    <row r="351076" spans="3:7" x14ac:dyDescent="0.25">
      <c r="C351076" t="s">
        <v>1644</v>
      </c>
      <c r="G351076" t="s">
        <v>1645</v>
      </c>
    </row>
    <row r="351077" spans="3:7" x14ac:dyDescent="0.25">
      <c r="C351077" t="s">
        <v>1646</v>
      </c>
      <c r="G351077" t="s">
        <v>1647</v>
      </c>
    </row>
    <row r="351078" spans="3:7" x14ac:dyDescent="0.25">
      <c r="C351078" t="s">
        <v>1648</v>
      </c>
      <c r="G351078" t="s">
        <v>1649</v>
      </c>
    </row>
    <row r="351079" spans="3:7" x14ac:dyDescent="0.25">
      <c r="C351079" t="s">
        <v>1650</v>
      </c>
      <c r="G351079" t="s">
        <v>1651</v>
      </c>
    </row>
    <row r="351080" spans="3:7" x14ac:dyDescent="0.25">
      <c r="C351080" t="s">
        <v>1652</v>
      </c>
      <c r="G351080" t="s">
        <v>1653</v>
      </c>
    </row>
    <row r="351081" spans="3:7" x14ac:dyDescent="0.25">
      <c r="C351081" t="s">
        <v>1654</v>
      </c>
      <c r="G351081" t="s">
        <v>1655</v>
      </c>
    </row>
    <row r="351082" spans="3:7" x14ac:dyDescent="0.25">
      <c r="C351082" t="s">
        <v>1656</v>
      </c>
      <c r="G351082" t="s">
        <v>1657</v>
      </c>
    </row>
    <row r="351083" spans="3:7" x14ac:dyDescent="0.25">
      <c r="C351083" t="s">
        <v>1658</v>
      </c>
      <c r="G351083" t="s">
        <v>1659</v>
      </c>
    </row>
    <row r="351084" spans="3:7" x14ac:dyDescent="0.25">
      <c r="C351084" t="s">
        <v>1660</v>
      </c>
      <c r="G351084" t="s">
        <v>1661</v>
      </c>
    </row>
    <row r="351085" spans="3:7" x14ac:dyDescent="0.25">
      <c r="C351085" t="s">
        <v>1662</v>
      </c>
      <c r="G351085" t="s">
        <v>1663</v>
      </c>
    </row>
    <row r="351086" spans="3:7" x14ac:dyDescent="0.25">
      <c r="C351086" t="s">
        <v>1664</v>
      </c>
      <c r="G351086" t="s">
        <v>1665</v>
      </c>
    </row>
    <row r="351087" spans="3:7" x14ac:dyDescent="0.25">
      <c r="C351087" t="s">
        <v>1666</v>
      </c>
      <c r="G351087" t="s">
        <v>1667</v>
      </c>
    </row>
    <row r="351088" spans="3:7" x14ac:dyDescent="0.25">
      <c r="C351088" t="s">
        <v>1668</v>
      </c>
      <c r="G351088" t="s">
        <v>1669</v>
      </c>
    </row>
    <row r="351089" spans="3:7" x14ac:dyDescent="0.25">
      <c r="C351089" t="s">
        <v>1670</v>
      </c>
      <c r="G351089" t="s">
        <v>1671</v>
      </c>
    </row>
    <row r="351090" spans="3:7" x14ac:dyDescent="0.25">
      <c r="C351090" t="s">
        <v>1672</v>
      </c>
      <c r="G351090" t="s">
        <v>1673</v>
      </c>
    </row>
    <row r="351091" spans="3:7" x14ac:dyDescent="0.25">
      <c r="C351091" t="s">
        <v>1674</v>
      </c>
      <c r="G351091" t="s">
        <v>1675</v>
      </c>
    </row>
    <row r="351092" spans="3:7" x14ac:dyDescent="0.25">
      <c r="C351092" t="s">
        <v>1676</v>
      </c>
      <c r="G351092" t="s">
        <v>1677</v>
      </c>
    </row>
    <row r="351093" spans="3:7" x14ac:dyDescent="0.25">
      <c r="C351093" t="s">
        <v>1678</v>
      </c>
      <c r="G351093" t="s">
        <v>1679</v>
      </c>
    </row>
    <row r="351094" spans="3:7" x14ac:dyDescent="0.25">
      <c r="C351094" t="s">
        <v>1680</v>
      </c>
      <c r="G351094" t="s">
        <v>1681</v>
      </c>
    </row>
    <row r="351095" spans="3:7" x14ac:dyDescent="0.25">
      <c r="C351095" t="s">
        <v>1682</v>
      </c>
      <c r="G351095" t="s">
        <v>1683</v>
      </c>
    </row>
    <row r="351096" spans="3:7" x14ac:dyDescent="0.25">
      <c r="C351096" t="s">
        <v>1684</v>
      </c>
      <c r="G351096" t="s">
        <v>1685</v>
      </c>
    </row>
    <row r="351097" spans="3:7" x14ac:dyDescent="0.25">
      <c r="C351097" t="s">
        <v>1686</v>
      </c>
      <c r="G351097" t="s">
        <v>1687</v>
      </c>
    </row>
    <row r="351098" spans="3:7" x14ac:dyDescent="0.25">
      <c r="C351098" t="s">
        <v>1688</v>
      </c>
      <c r="G351098" t="s">
        <v>1689</v>
      </c>
    </row>
    <row r="351099" spans="3:7" x14ac:dyDescent="0.25">
      <c r="C351099" t="s">
        <v>1690</v>
      </c>
      <c r="G351099" t="s">
        <v>1691</v>
      </c>
    </row>
    <row r="351100" spans="3:7" x14ac:dyDescent="0.25">
      <c r="C351100" t="s">
        <v>1692</v>
      </c>
      <c r="G351100" t="s">
        <v>1693</v>
      </c>
    </row>
    <row r="351101" spans="3:7" x14ac:dyDescent="0.25">
      <c r="C351101" t="s">
        <v>1694</v>
      </c>
      <c r="G351101" t="s">
        <v>1695</v>
      </c>
    </row>
    <row r="351102" spans="3:7" x14ac:dyDescent="0.25">
      <c r="C351102" t="s">
        <v>1696</v>
      </c>
      <c r="G351102" t="s">
        <v>1697</v>
      </c>
    </row>
    <row r="351103" spans="3:7" x14ac:dyDescent="0.25">
      <c r="C351103" t="s">
        <v>1698</v>
      </c>
      <c r="G351103" t="s">
        <v>1699</v>
      </c>
    </row>
    <row r="351104" spans="3:7" x14ac:dyDescent="0.25">
      <c r="C351104" t="s">
        <v>1700</v>
      </c>
      <c r="G351104" t="s">
        <v>1701</v>
      </c>
    </row>
    <row r="351105" spans="3:7" x14ac:dyDescent="0.25">
      <c r="C351105" t="s">
        <v>1702</v>
      </c>
      <c r="G351105" t="s">
        <v>1703</v>
      </c>
    </row>
    <row r="351106" spans="3:7" x14ac:dyDescent="0.25">
      <c r="C351106" t="s">
        <v>1704</v>
      </c>
      <c r="G351106" t="s">
        <v>1705</v>
      </c>
    </row>
    <row r="351107" spans="3:7" x14ac:dyDescent="0.25">
      <c r="C351107" t="s">
        <v>1706</v>
      </c>
      <c r="G351107" t="s">
        <v>1707</v>
      </c>
    </row>
    <row r="351108" spans="3:7" x14ac:dyDescent="0.25">
      <c r="C351108" t="s">
        <v>1708</v>
      </c>
      <c r="G351108" t="s">
        <v>1709</v>
      </c>
    </row>
    <row r="351109" spans="3:7" x14ac:dyDescent="0.25">
      <c r="C351109" t="s">
        <v>1710</v>
      </c>
      <c r="G351109" t="s">
        <v>1711</v>
      </c>
    </row>
    <row r="351110" spans="3:7" x14ac:dyDescent="0.25">
      <c r="C351110" t="s">
        <v>1712</v>
      </c>
      <c r="G351110" t="s">
        <v>1713</v>
      </c>
    </row>
    <row r="351111" spans="3:7" x14ac:dyDescent="0.25">
      <c r="C351111" t="s">
        <v>1714</v>
      </c>
      <c r="G351111" t="s">
        <v>1715</v>
      </c>
    </row>
    <row r="351112" spans="3:7" x14ac:dyDescent="0.25">
      <c r="C351112" t="s">
        <v>1716</v>
      </c>
      <c r="G351112" t="s">
        <v>1717</v>
      </c>
    </row>
    <row r="351113" spans="3:7" x14ac:dyDescent="0.25">
      <c r="C351113" t="s">
        <v>1718</v>
      </c>
      <c r="G351113" t="s">
        <v>1719</v>
      </c>
    </row>
    <row r="351114" spans="3:7" x14ac:dyDescent="0.25">
      <c r="G351114" t="s">
        <v>1720</v>
      </c>
    </row>
    <row r="351115" spans="3:7" x14ac:dyDescent="0.25">
      <c r="G351115" t="s">
        <v>1721</v>
      </c>
    </row>
    <row r="351116" spans="3:7" x14ac:dyDescent="0.25">
      <c r="G351116" t="s">
        <v>1722</v>
      </c>
    </row>
    <row r="351117" spans="3:7" x14ac:dyDescent="0.25">
      <c r="G351117" t="s">
        <v>1723</v>
      </c>
    </row>
    <row r="351118" spans="3:7" x14ac:dyDescent="0.25">
      <c r="G351118" t="s">
        <v>1724</v>
      </c>
    </row>
    <row r="351119" spans="3:7" x14ac:dyDescent="0.25">
      <c r="G351119" t="s">
        <v>1725</v>
      </c>
    </row>
    <row r="351120" spans="3:7" x14ac:dyDescent="0.25">
      <c r="G351120" t="s">
        <v>1726</v>
      </c>
    </row>
    <row r="351121" spans="7:7" x14ac:dyDescent="0.25">
      <c r="G351121" t="s">
        <v>1727</v>
      </c>
    </row>
    <row r="351122" spans="7:7" x14ac:dyDescent="0.25">
      <c r="G351122" t="s">
        <v>1728</v>
      </c>
    </row>
    <row r="351123" spans="7:7" x14ac:dyDescent="0.25">
      <c r="G351123" t="s">
        <v>1729</v>
      </c>
    </row>
    <row r="351124" spans="7:7" x14ac:dyDescent="0.25">
      <c r="G351124" t="s">
        <v>1730</v>
      </c>
    </row>
    <row r="351125" spans="7:7" x14ac:dyDescent="0.25">
      <c r="G351125" t="s">
        <v>1731</v>
      </c>
    </row>
    <row r="351126" spans="7:7" x14ac:dyDescent="0.25">
      <c r="G351126" t="s">
        <v>1732</v>
      </c>
    </row>
    <row r="351127" spans="7:7" x14ac:dyDescent="0.25">
      <c r="G351127" t="s">
        <v>1733</v>
      </c>
    </row>
    <row r="351128" spans="7:7" x14ac:dyDescent="0.25">
      <c r="G351128" t="s">
        <v>1734</v>
      </c>
    </row>
    <row r="351129" spans="7:7" x14ac:dyDescent="0.25">
      <c r="G351129" t="s">
        <v>1735</v>
      </c>
    </row>
    <row r="351130" spans="7:7" x14ac:dyDescent="0.25">
      <c r="G351130" t="s">
        <v>1736</v>
      </c>
    </row>
    <row r="351131" spans="7:7" x14ac:dyDescent="0.25">
      <c r="G351131" t="s">
        <v>1737</v>
      </c>
    </row>
    <row r="351132" spans="7:7" x14ac:dyDescent="0.25">
      <c r="G351132" t="s">
        <v>1738</v>
      </c>
    </row>
    <row r="351133" spans="7:7" x14ac:dyDescent="0.25">
      <c r="G351133" t="s">
        <v>1739</v>
      </c>
    </row>
    <row r="351134" spans="7:7" x14ac:dyDescent="0.25">
      <c r="G351134" t="s">
        <v>1740</v>
      </c>
    </row>
    <row r="351135" spans="7:7" x14ac:dyDescent="0.25">
      <c r="G351135" t="s">
        <v>1741</v>
      </c>
    </row>
    <row r="351136" spans="7:7" x14ac:dyDescent="0.25">
      <c r="G351136" t="s">
        <v>1742</v>
      </c>
    </row>
    <row r="351137" spans="7:7" x14ac:dyDescent="0.25">
      <c r="G351137" t="s">
        <v>1743</v>
      </c>
    </row>
    <row r="351138" spans="7:7" x14ac:dyDescent="0.25">
      <c r="G351138" t="s">
        <v>1744</v>
      </c>
    </row>
    <row r="351139" spans="7:7" x14ac:dyDescent="0.25">
      <c r="G351139" t="s">
        <v>1745</v>
      </c>
    </row>
    <row r="351140" spans="7:7" x14ac:dyDescent="0.25">
      <c r="G351140" t="s">
        <v>1746</v>
      </c>
    </row>
    <row r="351141" spans="7:7" x14ac:dyDescent="0.25">
      <c r="G351141" t="s">
        <v>1747</v>
      </c>
    </row>
    <row r="351142" spans="7:7" x14ac:dyDescent="0.25">
      <c r="G351142" t="s">
        <v>1748</v>
      </c>
    </row>
    <row r="351143" spans="7:7" x14ac:dyDescent="0.25">
      <c r="G351143" t="s">
        <v>1749</v>
      </c>
    </row>
    <row r="351144" spans="7:7" x14ac:dyDescent="0.25">
      <c r="G351144" t="s">
        <v>1750</v>
      </c>
    </row>
    <row r="351145" spans="7:7" x14ac:dyDescent="0.25">
      <c r="G351145" t="s">
        <v>1751</v>
      </c>
    </row>
    <row r="351146" spans="7:7" x14ac:dyDescent="0.25">
      <c r="G351146" t="s">
        <v>1752</v>
      </c>
    </row>
    <row r="351147" spans="7:7" x14ac:dyDescent="0.25">
      <c r="G351147" t="s">
        <v>1753</v>
      </c>
    </row>
    <row r="351148" spans="7:7" x14ac:dyDescent="0.25">
      <c r="G351148" t="s">
        <v>1754</v>
      </c>
    </row>
    <row r="351149" spans="7:7" x14ac:dyDescent="0.25">
      <c r="G351149" t="s">
        <v>1755</v>
      </c>
    </row>
    <row r="351150" spans="7:7" x14ac:dyDescent="0.25">
      <c r="G351150" t="s">
        <v>1756</v>
      </c>
    </row>
    <row r="351151" spans="7:7" x14ac:dyDescent="0.25">
      <c r="G351151" t="s">
        <v>1757</v>
      </c>
    </row>
    <row r="351152" spans="7:7" x14ac:dyDescent="0.25">
      <c r="G351152" t="s">
        <v>1758</v>
      </c>
    </row>
    <row r="351153" spans="7:7" x14ac:dyDescent="0.25">
      <c r="G351153" t="s">
        <v>1759</v>
      </c>
    </row>
    <row r="351154" spans="7:7" x14ac:dyDescent="0.25">
      <c r="G351154" t="s">
        <v>1760</v>
      </c>
    </row>
    <row r="351155" spans="7:7" x14ac:dyDescent="0.25">
      <c r="G351155" t="s">
        <v>1761</v>
      </c>
    </row>
    <row r="351156" spans="7:7" x14ac:dyDescent="0.25">
      <c r="G351156" t="s">
        <v>1762</v>
      </c>
    </row>
    <row r="351157" spans="7:7" x14ac:dyDescent="0.25">
      <c r="G351157" t="s">
        <v>1763</v>
      </c>
    </row>
    <row r="351158" spans="7:7" x14ac:dyDescent="0.25">
      <c r="G351158" t="s">
        <v>1764</v>
      </c>
    </row>
    <row r="351159" spans="7:7" x14ac:dyDescent="0.25">
      <c r="G351159" t="s">
        <v>1765</v>
      </c>
    </row>
    <row r="351160" spans="7:7" x14ac:dyDescent="0.25">
      <c r="G351160" t="s">
        <v>1766</v>
      </c>
    </row>
    <row r="351161" spans="7:7" x14ac:dyDescent="0.25">
      <c r="G351161" t="s">
        <v>1767</v>
      </c>
    </row>
    <row r="351162" spans="7:7" x14ac:dyDescent="0.25">
      <c r="G351162" t="s">
        <v>1768</v>
      </c>
    </row>
    <row r="351163" spans="7:7" x14ac:dyDescent="0.25">
      <c r="G351163" t="s">
        <v>1769</v>
      </c>
    </row>
    <row r="351164" spans="7:7" x14ac:dyDescent="0.25">
      <c r="G351164" t="s">
        <v>1770</v>
      </c>
    </row>
    <row r="351165" spans="7:7" x14ac:dyDescent="0.25">
      <c r="G351165" t="s">
        <v>1771</v>
      </c>
    </row>
    <row r="351166" spans="7:7" x14ac:dyDescent="0.25">
      <c r="G351166" t="s">
        <v>1772</v>
      </c>
    </row>
    <row r="351167" spans="7:7" x14ac:dyDescent="0.25">
      <c r="G351167" t="s">
        <v>1773</v>
      </c>
    </row>
    <row r="351168" spans="7:7" x14ac:dyDescent="0.25">
      <c r="G351168" t="s">
        <v>1774</v>
      </c>
    </row>
    <row r="351169" spans="7:7" x14ac:dyDescent="0.25">
      <c r="G351169" t="s">
        <v>1775</v>
      </c>
    </row>
    <row r="351170" spans="7:7" x14ac:dyDescent="0.25">
      <c r="G351170" t="s">
        <v>1776</v>
      </c>
    </row>
    <row r="351171" spans="7:7" x14ac:dyDescent="0.25">
      <c r="G351171" t="s">
        <v>1777</v>
      </c>
    </row>
    <row r="351172" spans="7:7" x14ac:dyDescent="0.25">
      <c r="G351172" t="s">
        <v>1778</v>
      </c>
    </row>
    <row r="351173" spans="7:7" x14ac:dyDescent="0.25">
      <c r="G351173" t="s">
        <v>1779</v>
      </c>
    </row>
    <row r="351174" spans="7:7" x14ac:dyDescent="0.25">
      <c r="G351174" t="s">
        <v>1780</v>
      </c>
    </row>
    <row r="351175" spans="7:7" x14ac:dyDescent="0.25">
      <c r="G351175" t="s">
        <v>1781</v>
      </c>
    </row>
    <row r="351176" spans="7:7" x14ac:dyDescent="0.25">
      <c r="G351176" t="s">
        <v>1782</v>
      </c>
    </row>
    <row r="351177" spans="7:7" x14ac:dyDescent="0.25">
      <c r="G351177" t="s">
        <v>1783</v>
      </c>
    </row>
    <row r="351178" spans="7:7" x14ac:dyDescent="0.25">
      <c r="G351178" t="s">
        <v>1784</v>
      </c>
    </row>
    <row r="351179" spans="7:7" x14ac:dyDescent="0.25">
      <c r="G351179" t="s">
        <v>1785</v>
      </c>
    </row>
    <row r="351180" spans="7:7" x14ac:dyDescent="0.25">
      <c r="G351180" t="s">
        <v>1786</v>
      </c>
    </row>
    <row r="351181" spans="7:7" x14ac:dyDescent="0.25">
      <c r="G351181" t="s">
        <v>1787</v>
      </c>
    </row>
    <row r="351182" spans="7:7" x14ac:dyDescent="0.25">
      <c r="G351182" t="s">
        <v>1788</v>
      </c>
    </row>
    <row r="351183" spans="7:7" x14ac:dyDescent="0.25">
      <c r="G351183" t="s">
        <v>1789</v>
      </c>
    </row>
    <row r="351184" spans="7:7" x14ac:dyDescent="0.25">
      <c r="G351184" t="s">
        <v>1790</v>
      </c>
    </row>
    <row r="351185" spans="7:7" x14ac:dyDescent="0.25">
      <c r="G351185" t="s">
        <v>1791</v>
      </c>
    </row>
    <row r="351186" spans="7:7" x14ac:dyDescent="0.25">
      <c r="G351186" t="s">
        <v>1792</v>
      </c>
    </row>
    <row r="351187" spans="7:7" x14ac:dyDescent="0.25">
      <c r="G351187" t="s">
        <v>1793</v>
      </c>
    </row>
    <row r="351188" spans="7:7" x14ac:dyDescent="0.25">
      <c r="G351188" t="s">
        <v>1794</v>
      </c>
    </row>
    <row r="351189" spans="7:7" x14ac:dyDescent="0.25">
      <c r="G351189" t="s">
        <v>1795</v>
      </c>
    </row>
    <row r="351190" spans="7:7" x14ac:dyDescent="0.25">
      <c r="G351190" t="s">
        <v>1796</v>
      </c>
    </row>
    <row r="351191" spans="7:7" x14ac:dyDescent="0.25">
      <c r="G351191" t="s">
        <v>1797</v>
      </c>
    </row>
    <row r="351192" spans="7:7" x14ac:dyDescent="0.25">
      <c r="G351192" t="s">
        <v>1798</v>
      </c>
    </row>
    <row r="351193" spans="7:7" x14ac:dyDescent="0.25">
      <c r="G351193" t="s">
        <v>1799</v>
      </c>
    </row>
    <row r="351194" spans="7:7" x14ac:dyDescent="0.25">
      <c r="G351194" t="s">
        <v>1800</v>
      </c>
    </row>
    <row r="351195" spans="7:7" x14ac:dyDescent="0.25">
      <c r="G351195" t="s">
        <v>1801</v>
      </c>
    </row>
    <row r="351196" spans="7:7" x14ac:dyDescent="0.25">
      <c r="G351196" t="s">
        <v>1802</v>
      </c>
    </row>
    <row r="351197" spans="7:7" x14ac:dyDescent="0.25">
      <c r="G351197" t="s">
        <v>1803</v>
      </c>
    </row>
    <row r="351198" spans="7:7" x14ac:dyDescent="0.25">
      <c r="G351198" t="s">
        <v>1804</v>
      </c>
    </row>
    <row r="351199" spans="7:7" x14ac:dyDescent="0.25">
      <c r="G351199" t="s">
        <v>1805</v>
      </c>
    </row>
    <row r="351200" spans="7:7" x14ac:dyDescent="0.25">
      <c r="G351200" t="s">
        <v>1806</v>
      </c>
    </row>
    <row r="351201" spans="7:7" x14ac:dyDescent="0.25">
      <c r="G351201" t="s">
        <v>1807</v>
      </c>
    </row>
    <row r="351202" spans="7:7" x14ac:dyDescent="0.25">
      <c r="G351202" t="s">
        <v>1808</v>
      </c>
    </row>
    <row r="351203" spans="7:7" x14ac:dyDescent="0.25">
      <c r="G351203" t="s">
        <v>1809</v>
      </c>
    </row>
    <row r="351204" spans="7:7" x14ac:dyDescent="0.25">
      <c r="G351204" t="s">
        <v>1810</v>
      </c>
    </row>
    <row r="351205" spans="7:7" x14ac:dyDescent="0.25">
      <c r="G351205" t="s">
        <v>1811</v>
      </c>
    </row>
    <row r="351206" spans="7:7" x14ac:dyDescent="0.25">
      <c r="G351206" t="s">
        <v>1812</v>
      </c>
    </row>
    <row r="351207" spans="7:7" x14ac:dyDescent="0.25">
      <c r="G351207" t="s">
        <v>1813</v>
      </c>
    </row>
    <row r="351208" spans="7:7" x14ac:dyDescent="0.25">
      <c r="G351208" t="s">
        <v>1814</v>
      </c>
    </row>
    <row r="351209" spans="7:7" x14ac:dyDescent="0.25">
      <c r="G351209" t="s">
        <v>1815</v>
      </c>
    </row>
    <row r="351210" spans="7:7" x14ac:dyDescent="0.25">
      <c r="G351210" t="s">
        <v>1816</v>
      </c>
    </row>
    <row r="351211" spans="7:7" x14ac:dyDescent="0.25">
      <c r="G351211" t="s">
        <v>1817</v>
      </c>
    </row>
    <row r="351212" spans="7:7" x14ac:dyDescent="0.25">
      <c r="G351212" t="s">
        <v>1818</v>
      </c>
    </row>
    <row r="351213" spans="7:7" x14ac:dyDescent="0.25">
      <c r="G351213" t="s">
        <v>1819</v>
      </c>
    </row>
    <row r="351214" spans="7:7" x14ac:dyDescent="0.25">
      <c r="G351214" t="s">
        <v>1820</v>
      </c>
    </row>
    <row r="351215" spans="7:7" x14ac:dyDescent="0.25">
      <c r="G351215" t="s">
        <v>1821</v>
      </c>
    </row>
    <row r="351216" spans="7:7" x14ac:dyDescent="0.25">
      <c r="G351216" t="s">
        <v>1822</v>
      </c>
    </row>
    <row r="351217" spans="7:7" x14ac:dyDescent="0.25">
      <c r="G351217" t="s">
        <v>1823</v>
      </c>
    </row>
    <row r="351218" spans="7:7" x14ac:dyDescent="0.25">
      <c r="G351218" t="s">
        <v>1824</v>
      </c>
    </row>
    <row r="351219" spans="7:7" x14ac:dyDescent="0.25">
      <c r="G351219" t="s">
        <v>1825</v>
      </c>
    </row>
    <row r="351220" spans="7:7" x14ac:dyDescent="0.25">
      <c r="G351220" t="s">
        <v>1826</v>
      </c>
    </row>
    <row r="351221" spans="7:7" x14ac:dyDescent="0.25">
      <c r="G351221" t="s">
        <v>1827</v>
      </c>
    </row>
    <row r="351222" spans="7:7" x14ac:dyDescent="0.25">
      <c r="G351222" t="s">
        <v>1828</v>
      </c>
    </row>
    <row r="351223" spans="7:7" x14ac:dyDescent="0.25">
      <c r="G351223" t="s">
        <v>1829</v>
      </c>
    </row>
    <row r="351224" spans="7:7" x14ac:dyDescent="0.25">
      <c r="G351224" t="s">
        <v>1830</v>
      </c>
    </row>
    <row r="351225" spans="7:7" x14ac:dyDescent="0.25">
      <c r="G351225" t="s">
        <v>1831</v>
      </c>
    </row>
    <row r="351226" spans="7:7" x14ac:dyDescent="0.25">
      <c r="G351226" t="s">
        <v>1832</v>
      </c>
    </row>
    <row r="351227" spans="7:7" x14ac:dyDescent="0.25">
      <c r="G351227" t="s">
        <v>1833</v>
      </c>
    </row>
    <row r="351228" spans="7:7" x14ac:dyDescent="0.25">
      <c r="G351228" t="s">
        <v>1834</v>
      </c>
    </row>
    <row r="351229" spans="7:7" x14ac:dyDescent="0.25">
      <c r="G351229" t="s">
        <v>1835</v>
      </c>
    </row>
    <row r="351230" spans="7:7" x14ac:dyDescent="0.25">
      <c r="G351230" t="s">
        <v>1836</v>
      </c>
    </row>
    <row r="351231" spans="7:7" x14ac:dyDescent="0.25">
      <c r="G351231" t="s">
        <v>1837</v>
      </c>
    </row>
    <row r="351232" spans="7:7" x14ac:dyDescent="0.25">
      <c r="G351232" t="s">
        <v>1838</v>
      </c>
    </row>
    <row r="351233" spans="7:7" x14ac:dyDescent="0.25">
      <c r="G351233" t="s">
        <v>1839</v>
      </c>
    </row>
    <row r="351234" spans="7:7" x14ac:dyDescent="0.25">
      <c r="G351234" t="s">
        <v>1840</v>
      </c>
    </row>
    <row r="351235" spans="7:7" x14ac:dyDescent="0.25">
      <c r="G351235" t="s">
        <v>1841</v>
      </c>
    </row>
    <row r="351236" spans="7:7" x14ac:dyDescent="0.25">
      <c r="G351236" t="s">
        <v>1842</v>
      </c>
    </row>
    <row r="351237" spans="7:7" x14ac:dyDescent="0.25">
      <c r="G351237" t="s">
        <v>1843</v>
      </c>
    </row>
    <row r="351238" spans="7:7" x14ac:dyDescent="0.25">
      <c r="G351238" t="s">
        <v>1844</v>
      </c>
    </row>
    <row r="351239" spans="7:7" x14ac:dyDescent="0.25">
      <c r="G351239" t="s">
        <v>1845</v>
      </c>
    </row>
    <row r="351240" spans="7:7" x14ac:dyDescent="0.25">
      <c r="G351240" t="s">
        <v>1846</v>
      </c>
    </row>
    <row r="351241" spans="7:7" x14ac:dyDescent="0.25">
      <c r="G351241" t="s">
        <v>1847</v>
      </c>
    </row>
    <row r="351242" spans="7:7" x14ac:dyDescent="0.25">
      <c r="G351242" t="s">
        <v>1848</v>
      </c>
    </row>
    <row r="351243" spans="7:7" x14ac:dyDescent="0.25">
      <c r="G351243" t="s">
        <v>1849</v>
      </c>
    </row>
    <row r="351244" spans="7:7" x14ac:dyDescent="0.25">
      <c r="G351244" t="s">
        <v>1850</v>
      </c>
    </row>
    <row r="351245" spans="7:7" x14ac:dyDescent="0.25">
      <c r="G351245" t="s">
        <v>1851</v>
      </c>
    </row>
    <row r="351246" spans="7:7" x14ac:dyDescent="0.25">
      <c r="G351246" t="s">
        <v>1852</v>
      </c>
    </row>
    <row r="351247" spans="7:7" x14ac:dyDescent="0.25">
      <c r="G351247" t="s">
        <v>1853</v>
      </c>
    </row>
    <row r="351248" spans="7:7" x14ac:dyDescent="0.25">
      <c r="G351248" t="s">
        <v>1854</v>
      </c>
    </row>
    <row r="351249" spans="7:7" x14ac:dyDescent="0.25">
      <c r="G351249" t="s">
        <v>1855</v>
      </c>
    </row>
    <row r="351250" spans="7:7" x14ac:dyDescent="0.25">
      <c r="G351250" t="s">
        <v>1856</v>
      </c>
    </row>
    <row r="351251" spans="7:7" x14ac:dyDescent="0.25">
      <c r="G351251" t="s">
        <v>1857</v>
      </c>
    </row>
    <row r="351252" spans="7:7" x14ac:dyDescent="0.25">
      <c r="G351252" t="s">
        <v>1858</v>
      </c>
    </row>
    <row r="351253" spans="7:7" x14ac:dyDescent="0.25">
      <c r="G351253" t="s">
        <v>1859</v>
      </c>
    </row>
    <row r="351254" spans="7:7" x14ac:dyDescent="0.25">
      <c r="G351254" t="s">
        <v>1860</v>
      </c>
    </row>
    <row r="351255" spans="7:7" x14ac:dyDescent="0.25">
      <c r="G351255" t="s">
        <v>1861</v>
      </c>
    </row>
    <row r="351256" spans="7:7" x14ac:dyDescent="0.25">
      <c r="G351256" t="s">
        <v>1862</v>
      </c>
    </row>
    <row r="351257" spans="7:7" x14ac:dyDescent="0.25">
      <c r="G351257" t="s">
        <v>1863</v>
      </c>
    </row>
    <row r="351258" spans="7:7" x14ac:dyDescent="0.25">
      <c r="G351258" t="s">
        <v>1864</v>
      </c>
    </row>
    <row r="351259" spans="7:7" x14ac:dyDescent="0.25">
      <c r="G351259" t="s">
        <v>1865</v>
      </c>
    </row>
    <row r="351260" spans="7:7" x14ac:dyDescent="0.25">
      <c r="G351260" t="s">
        <v>1866</v>
      </c>
    </row>
    <row r="351261" spans="7:7" x14ac:dyDescent="0.25">
      <c r="G351261" t="s">
        <v>1867</v>
      </c>
    </row>
    <row r="351262" spans="7:7" x14ac:dyDescent="0.25">
      <c r="G351262" t="s">
        <v>1868</v>
      </c>
    </row>
    <row r="351263" spans="7:7" x14ac:dyDescent="0.25">
      <c r="G351263" t="s">
        <v>1869</v>
      </c>
    </row>
    <row r="351264" spans="7:7" x14ac:dyDescent="0.25">
      <c r="G351264" t="s">
        <v>1870</v>
      </c>
    </row>
    <row r="351265" spans="7:7" x14ac:dyDescent="0.25">
      <c r="G351265" t="s">
        <v>1871</v>
      </c>
    </row>
    <row r="351266" spans="7:7" x14ac:dyDescent="0.25">
      <c r="G351266" t="s">
        <v>1872</v>
      </c>
    </row>
    <row r="351267" spans="7:7" x14ac:dyDescent="0.25">
      <c r="G351267" t="s">
        <v>1873</v>
      </c>
    </row>
    <row r="351268" spans="7:7" x14ac:dyDescent="0.25">
      <c r="G351268" t="s">
        <v>1874</v>
      </c>
    </row>
    <row r="351269" spans="7:7" x14ac:dyDescent="0.25">
      <c r="G351269" t="s">
        <v>1875</v>
      </c>
    </row>
    <row r="351270" spans="7:7" x14ac:dyDescent="0.25">
      <c r="G351270" t="s">
        <v>1876</v>
      </c>
    </row>
    <row r="351271" spans="7:7" x14ac:dyDescent="0.25">
      <c r="G351271" t="s">
        <v>1877</v>
      </c>
    </row>
    <row r="351272" spans="7:7" x14ac:dyDescent="0.25">
      <c r="G351272" t="s">
        <v>1878</v>
      </c>
    </row>
    <row r="351273" spans="7:7" x14ac:dyDescent="0.25">
      <c r="G351273" t="s">
        <v>1879</v>
      </c>
    </row>
    <row r="351274" spans="7:7" x14ac:dyDescent="0.25">
      <c r="G351274" t="s">
        <v>1880</v>
      </c>
    </row>
    <row r="351275" spans="7:7" x14ac:dyDescent="0.25">
      <c r="G351275" t="s">
        <v>1881</v>
      </c>
    </row>
    <row r="351276" spans="7:7" x14ac:dyDescent="0.25">
      <c r="G351276" t="s">
        <v>1882</v>
      </c>
    </row>
    <row r="351277" spans="7:7" x14ac:dyDescent="0.25">
      <c r="G351277" t="s">
        <v>1883</v>
      </c>
    </row>
    <row r="351278" spans="7:7" x14ac:dyDescent="0.25">
      <c r="G351278" t="s">
        <v>1884</v>
      </c>
    </row>
    <row r="351279" spans="7:7" x14ac:dyDescent="0.25">
      <c r="G351279" t="s">
        <v>1885</v>
      </c>
    </row>
    <row r="351280" spans="7:7" x14ac:dyDescent="0.25">
      <c r="G351280" t="s">
        <v>1886</v>
      </c>
    </row>
    <row r="351281" spans="7:7" x14ac:dyDescent="0.25">
      <c r="G351281" t="s">
        <v>1887</v>
      </c>
    </row>
    <row r="351282" spans="7:7" x14ac:dyDescent="0.25">
      <c r="G351282" t="s">
        <v>1888</v>
      </c>
    </row>
    <row r="351283" spans="7:7" x14ac:dyDescent="0.25">
      <c r="G351283" t="s">
        <v>1889</v>
      </c>
    </row>
    <row r="351284" spans="7:7" x14ac:dyDescent="0.25">
      <c r="G351284" t="s">
        <v>1890</v>
      </c>
    </row>
    <row r="351285" spans="7:7" x14ac:dyDescent="0.25">
      <c r="G351285" t="s">
        <v>1891</v>
      </c>
    </row>
    <row r="351286" spans="7:7" x14ac:dyDescent="0.25">
      <c r="G351286" t="s">
        <v>1892</v>
      </c>
    </row>
    <row r="351287" spans="7:7" x14ac:dyDescent="0.25">
      <c r="G351287" t="s">
        <v>1893</v>
      </c>
    </row>
    <row r="351288" spans="7:7" x14ac:dyDescent="0.25">
      <c r="G351288" t="s">
        <v>1894</v>
      </c>
    </row>
    <row r="351289" spans="7:7" x14ac:dyDescent="0.25">
      <c r="G351289" t="s">
        <v>1895</v>
      </c>
    </row>
    <row r="351290" spans="7:7" x14ac:dyDescent="0.25">
      <c r="G351290" t="s">
        <v>1896</v>
      </c>
    </row>
    <row r="351291" spans="7:7" x14ac:dyDescent="0.25">
      <c r="G351291" t="s">
        <v>1897</v>
      </c>
    </row>
    <row r="351292" spans="7:7" x14ac:dyDescent="0.25">
      <c r="G351292" t="s">
        <v>1898</v>
      </c>
    </row>
    <row r="351293" spans="7:7" x14ac:dyDescent="0.25">
      <c r="G351293" t="s">
        <v>1899</v>
      </c>
    </row>
    <row r="351294" spans="7:7" x14ac:dyDescent="0.25">
      <c r="G351294" t="s">
        <v>1900</v>
      </c>
    </row>
    <row r="351295" spans="7:7" x14ac:dyDescent="0.25">
      <c r="G351295" t="s">
        <v>1901</v>
      </c>
    </row>
    <row r="351296" spans="7:7" x14ac:dyDescent="0.25">
      <c r="G351296" t="s">
        <v>1902</v>
      </c>
    </row>
    <row r="351297" spans="7:7" x14ac:dyDescent="0.25">
      <c r="G351297" t="s">
        <v>1903</v>
      </c>
    </row>
    <row r="351298" spans="7:7" x14ac:dyDescent="0.25">
      <c r="G351298" t="s">
        <v>1904</v>
      </c>
    </row>
    <row r="351299" spans="7:7" x14ac:dyDescent="0.25">
      <c r="G351299" t="s">
        <v>1905</v>
      </c>
    </row>
    <row r="351300" spans="7:7" x14ac:dyDescent="0.25">
      <c r="G351300" t="s">
        <v>1906</v>
      </c>
    </row>
    <row r="351301" spans="7:7" x14ac:dyDescent="0.25">
      <c r="G351301" t="s">
        <v>1907</v>
      </c>
    </row>
    <row r="351302" spans="7:7" x14ac:dyDescent="0.25">
      <c r="G351302" t="s">
        <v>1908</v>
      </c>
    </row>
    <row r="351303" spans="7:7" x14ac:dyDescent="0.25">
      <c r="G351303" t="s">
        <v>1909</v>
      </c>
    </row>
    <row r="351304" spans="7:7" x14ac:dyDescent="0.25">
      <c r="G351304" t="s">
        <v>1910</v>
      </c>
    </row>
    <row r="351305" spans="7:7" x14ac:dyDescent="0.25">
      <c r="G351305" t="s">
        <v>1911</v>
      </c>
    </row>
    <row r="351306" spans="7:7" x14ac:dyDescent="0.25">
      <c r="G351306" t="s">
        <v>1912</v>
      </c>
    </row>
    <row r="351307" spans="7:7" x14ac:dyDescent="0.25">
      <c r="G351307" t="s">
        <v>1913</v>
      </c>
    </row>
    <row r="351308" spans="7:7" x14ac:dyDescent="0.25">
      <c r="G351308" t="s">
        <v>1914</v>
      </c>
    </row>
    <row r="351309" spans="7:7" x14ac:dyDescent="0.25">
      <c r="G351309" t="s">
        <v>1915</v>
      </c>
    </row>
    <row r="351310" spans="7:7" x14ac:dyDescent="0.25">
      <c r="G351310" t="s">
        <v>1916</v>
      </c>
    </row>
    <row r="351311" spans="7:7" x14ac:dyDescent="0.25">
      <c r="G351311" t="s">
        <v>1917</v>
      </c>
    </row>
    <row r="351312" spans="7:7" x14ac:dyDescent="0.25">
      <c r="G351312" t="s">
        <v>1918</v>
      </c>
    </row>
    <row r="351313" spans="7:7" x14ac:dyDescent="0.25">
      <c r="G351313" t="s">
        <v>1919</v>
      </c>
    </row>
    <row r="351314" spans="7:7" x14ac:dyDescent="0.25">
      <c r="G351314" t="s">
        <v>1920</v>
      </c>
    </row>
    <row r="351315" spans="7:7" x14ac:dyDescent="0.25">
      <c r="G351315" t="s">
        <v>1921</v>
      </c>
    </row>
    <row r="351316" spans="7:7" x14ac:dyDescent="0.25">
      <c r="G351316" t="s">
        <v>1922</v>
      </c>
    </row>
    <row r="351317" spans="7:7" x14ac:dyDescent="0.25">
      <c r="G351317" t="s">
        <v>1923</v>
      </c>
    </row>
    <row r="351318" spans="7:7" x14ac:dyDescent="0.25">
      <c r="G351318" t="s">
        <v>1924</v>
      </c>
    </row>
    <row r="351319" spans="7:7" x14ac:dyDescent="0.25">
      <c r="G351319" t="s">
        <v>1925</v>
      </c>
    </row>
    <row r="351320" spans="7:7" x14ac:dyDescent="0.25">
      <c r="G351320" t="s">
        <v>1926</v>
      </c>
    </row>
    <row r="351321" spans="7:7" x14ac:dyDescent="0.25">
      <c r="G351321" t="s">
        <v>1927</v>
      </c>
    </row>
    <row r="351322" spans="7:7" x14ac:dyDescent="0.25">
      <c r="G351322" t="s">
        <v>1928</v>
      </c>
    </row>
    <row r="351323" spans="7:7" x14ac:dyDescent="0.25">
      <c r="G351323" t="s">
        <v>1929</v>
      </c>
    </row>
    <row r="351324" spans="7:7" x14ac:dyDescent="0.25">
      <c r="G351324" t="s">
        <v>1930</v>
      </c>
    </row>
    <row r="351325" spans="7:7" x14ac:dyDescent="0.25">
      <c r="G351325" t="s">
        <v>1931</v>
      </c>
    </row>
    <row r="351326" spans="7:7" x14ac:dyDescent="0.25">
      <c r="G351326" t="s">
        <v>1932</v>
      </c>
    </row>
    <row r="351327" spans="7:7" x14ac:dyDescent="0.25">
      <c r="G351327" t="s">
        <v>1933</v>
      </c>
    </row>
    <row r="351328" spans="7:7" x14ac:dyDescent="0.25">
      <c r="G351328" t="s">
        <v>1934</v>
      </c>
    </row>
    <row r="351329" spans="7:7" x14ac:dyDescent="0.25">
      <c r="G351329" t="s">
        <v>1935</v>
      </c>
    </row>
    <row r="351330" spans="7:7" x14ac:dyDescent="0.25">
      <c r="G351330" t="s">
        <v>1936</v>
      </c>
    </row>
    <row r="351331" spans="7:7" x14ac:dyDescent="0.25">
      <c r="G351331" t="s">
        <v>1937</v>
      </c>
    </row>
    <row r="351332" spans="7:7" x14ac:dyDescent="0.25">
      <c r="G351332" t="s">
        <v>1938</v>
      </c>
    </row>
    <row r="351333" spans="7:7" x14ac:dyDescent="0.25">
      <c r="G351333" t="s">
        <v>1939</v>
      </c>
    </row>
    <row r="351334" spans="7:7" x14ac:dyDescent="0.25">
      <c r="G351334" t="s">
        <v>1940</v>
      </c>
    </row>
    <row r="351335" spans="7:7" x14ac:dyDescent="0.25">
      <c r="G351335" t="s">
        <v>1941</v>
      </c>
    </row>
    <row r="351336" spans="7:7" x14ac:dyDescent="0.25">
      <c r="G351336" t="s">
        <v>1942</v>
      </c>
    </row>
    <row r="351337" spans="7:7" x14ac:dyDescent="0.25">
      <c r="G351337" t="s">
        <v>1943</v>
      </c>
    </row>
    <row r="351338" spans="7:7" x14ac:dyDescent="0.25">
      <c r="G351338" t="s">
        <v>1944</v>
      </c>
    </row>
    <row r="351339" spans="7:7" x14ac:dyDescent="0.25">
      <c r="G351339" t="s">
        <v>1945</v>
      </c>
    </row>
    <row r="351340" spans="7:7" x14ac:dyDescent="0.25">
      <c r="G351340" t="s">
        <v>1946</v>
      </c>
    </row>
    <row r="351341" spans="7:7" x14ac:dyDescent="0.25">
      <c r="G351341" t="s">
        <v>1947</v>
      </c>
    </row>
    <row r="351342" spans="7:7" x14ac:dyDescent="0.25">
      <c r="G351342" t="s">
        <v>1948</v>
      </c>
    </row>
    <row r="351343" spans="7:7" x14ac:dyDescent="0.25">
      <c r="G351343" t="s">
        <v>1949</v>
      </c>
    </row>
    <row r="351344" spans="7:7" x14ac:dyDescent="0.25">
      <c r="G351344" t="s">
        <v>1950</v>
      </c>
    </row>
    <row r="351345" spans="7:7" x14ac:dyDescent="0.25">
      <c r="G351345" t="s">
        <v>1951</v>
      </c>
    </row>
    <row r="351346" spans="7:7" x14ac:dyDescent="0.25">
      <c r="G351346" t="s">
        <v>1952</v>
      </c>
    </row>
    <row r="351347" spans="7:7" x14ac:dyDescent="0.25">
      <c r="G351347" t="s">
        <v>1953</v>
      </c>
    </row>
    <row r="351348" spans="7:7" x14ac:dyDescent="0.25">
      <c r="G351348" t="s">
        <v>1954</v>
      </c>
    </row>
    <row r="351349" spans="7:7" x14ac:dyDescent="0.25">
      <c r="G351349" t="s">
        <v>1955</v>
      </c>
    </row>
    <row r="351350" spans="7:7" x14ac:dyDescent="0.25">
      <c r="G351350" t="s">
        <v>1956</v>
      </c>
    </row>
    <row r="351351" spans="7:7" x14ac:dyDescent="0.25">
      <c r="G351351" t="s">
        <v>1957</v>
      </c>
    </row>
    <row r="351352" spans="7:7" x14ac:dyDescent="0.25">
      <c r="G351352" t="s">
        <v>1958</v>
      </c>
    </row>
    <row r="351353" spans="7:7" x14ac:dyDescent="0.25">
      <c r="G351353" t="s">
        <v>1959</v>
      </c>
    </row>
    <row r="351354" spans="7:7" x14ac:dyDescent="0.25">
      <c r="G351354" t="s">
        <v>1960</v>
      </c>
    </row>
    <row r="351355" spans="7:7" x14ac:dyDescent="0.25">
      <c r="G351355" t="s">
        <v>1961</v>
      </c>
    </row>
    <row r="351356" spans="7:7" x14ac:dyDescent="0.25">
      <c r="G351356" t="s">
        <v>1962</v>
      </c>
    </row>
    <row r="351357" spans="7:7" x14ac:dyDescent="0.25">
      <c r="G351357" t="s">
        <v>1963</v>
      </c>
    </row>
    <row r="351358" spans="7:7" x14ac:dyDescent="0.25">
      <c r="G351358" t="s">
        <v>1964</v>
      </c>
    </row>
    <row r="351359" spans="7:7" x14ac:dyDescent="0.25">
      <c r="G351359" t="s">
        <v>1965</v>
      </c>
    </row>
    <row r="351360" spans="7:7" x14ac:dyDescent="0.25">
      <c r="G351360" t="s">
        <v>1966</v>
      </c>
    </row>
    <row r="351361" spans="7:7" x14ac:dyDescent="0.25">
      <c r="G351361" t="s">
        <v>1967</v>
      </c>
    </row>
    <row r="351362" spans="7:7" x14ac:dyDescent="0.25">
      <c r="G351362" t="s">
        <v>1968</v>
      </c>
    </row>
    <row r="351363" spans="7:7" x14ac:dyDescent="0.25">
      <c r="G351363" t="s">
        <v>1969</v>
      </c>
    </row>
    <row r="351364" spans="7:7" x14ac:dyDescent="0.25">
      <c r="G351364" t="s">
        <v>1970</v>
      </c>
    </row>
    <row r="351365" spans="7:7" x14ac:dyDescent="0.25">
      <c r="G351365" t="s">
        <v>1971</v>
      </c>
    </row>
    <row r="351366" spans="7:7" x14ac:dyDescent="0.25">
      <c r="G351366" t="s">
        <v>1972</v>
      </c>
    </row>
    <row r="351367" spans="7:7" x14ac:dyDescent="0.25">
      <c r="G351367" t="s">
        <v>1973</v>
      </c>
    </row>
    <row r="351368" spans="7:7" x14ac:dyDescent="0.25">
      <c r="G351368" t="s">
        <v>1974</v>
      </c>
    </row>
    <row r="351369" spans="7:7" x14ac:dyDescent="0.25">
      <c r="G351369" t="s">
        <v>1975</v>
      </c>
    </row>
    <row r="351370" spans="7:7" x14ac:dyDescent="0.25">
      <c r="G351370" t="s">
        <v>1976</v>
      </c>
    </row>
    <row r="351371" spans="7:7" x14ac:dyDescent="0.25">
      <c r="G351371" t="s">
        <v>1977</v>
      </c>
    </row>
    <row r="351372" spans="7:7" x14ac:dyDescent="0.25">
      <c r="G351372" t="s">
        <v>1978</v>
      </c>
    </row>
    <row r="351373" spans="7:7" x14ac:dyDescent="0.25">
      <c r="G351373" t="s">
        <v>1979</v>
      </c>
    </row>
    <row r="351374" spans="7:7" x14ac:dyDescent="0.25">
      <c r="G351374" t="s">
        <v>1980</v>
      </c>
    </row>
    <row r="351375" spans="7:7" x14ac:dyDescent="0.25">
      <c r="G351375" t="s">
        <v>1981</v>
      </c>
    </row>
    <row r="351376" spans="7:7" x14ac:dyDescent="0.25">
      <c r="G351376" t="s">
        <v>1982</v>
      </c>
    </row>
    <row r="351377" spans="7:7" x14ac:dyDescent="0.25">
      <c r="G351377" t="s">
        <v>1983</v>
      </c>
    </row>
    <row r="351378" spans="7:7" x14ac:dyDescent="0.25">
      <c r="G351378" t="s">
        <v>1984</v>
      </c>
    </row>
    <row r="351379" spans="7:7" x14ac:dyDescent="0.25">
      <c r="G351379" t="s">
        <v>1985</v>
      </c>
    </row>
    <row r="351380" spans="7:7" x14ac:dyDescent="0.25">
      <c r="G351380" t="s">
        <v>1986</v>
      </c>
    </row>
    <row r="351381" spans="7:7" x14ac:dyDescent="0.25">
      <c r="G351381" t="s">
        <v>1987</v>
      </c>
    </row>
    <row r="351382" spans="7:7" x14ac:dyDescent="0.25">
      <c r="G351382" t="s">
        <v>1988</v>
      </c>
    </row>
    <row r="351383" spans="7:7" x14ac:dyDescent="0.25">
      <c r="G351383" t="s">
        <v>1989</v>
      </c>
    </row>
    <row r="351384" spans="7:7" x14ac:dyDescent="0.25">
      <c r="G351384" t="s">
        <v>1990</v>
      </c>
    </row>
    <row r="351385" spans="7:7" x14ac:dyDescent="0.25">
      <c r="G351385" t="s">
        <v>1991</v>
      </c>
    </row>
    <row r="351386" spans="7:7" x14ac:dyDescent="0.25">
      <c r="G351386" t="s">
        <v>1992</v>
      </c>
    </row>
    <row r="351387" spans="7:7" x14ac:dyDescent="0.25">
      <c r="G351387" t="s">
        <v>1993</v>
      </c>
    </row>
    <row r="351388" spans="7:7" x14ac:dyDescent="0.25">
      <c r="G351388" t="s">
        <v>1994</v>
      </c>
    </row>
    <row r="351389" spans="7:7" x14ac:dyDescent="0.25">
      <c r="G351389" t="s">
        <v>1995</v>
      </c>
    </row>
    <row r="351390" spans="7:7" x14ac:dyDescent="0.25">
      <c r="G351390" t="s">
        <v>1996</v>
      </c>
    </row>
    <row r="351391" spans="7:7" x14ac:dyDescent="0.25">
      <c r="G351391" t="s">
        <v>1997</v>
      </c>
    </row>
    <row r="351392" spans="7:7" x14ac:dyDescent="0.25">
      <c r="G351392" t="s">
        <v>1998</v>
      </c>
    </row>
    <row r="351393" spans="7:7" x14ac:dyDescent="0.25">
      <c r="G351393" t="s">
        <v>1999</v>
      </c>
    </row>
    <row r="351394" spans="7:7" x14ac:dyDescent="0.25">
      <c r="G351394" t="s">
        <v>2000</v>
      </c>
    </row>
    <row r="351395" spans="7:7" x14ac:dyDescent="0.25">
      <c r="G351395" t="s">
        <v>2001</v>
      </c>
    </row>
    <row r="351396" spans="7:7" x14ac:dyDescent="0.25">
      <c r="G351396" t="s">
        <v>2002</v>
      </c>
    </row>
    <row r="351397" spans="7:7" x14ac:dyDescent="0.25">
      <c r="G351397" t="s">
        <v>2003</v>
      </c>
    </row>
    <row r="351398" spans="7:7" x14ac:dyDescent="0.25">
      <c r="G351398" t="s">
        <v>2004</v>
      </c>
    </row>
    <row r="351399" spans="7:7" x14ac:dyDescent="0.25">
      <c r="G351399" t="s">
        <v>2005</v>
      </c>
    </row>
    <row r="351400" spans="7:7" x14ac:dyDescent="0.25">
      <c r="G351400" t="s">
        <v>2006</v>
      </c>
    </row>
    <row r="351401" spans="7:7" x14ac:dyDescent="0.25">
      <c r="G351401" t="s">
        <v>2007</v>
      </c>
    </row>
    <row r="351402" spans="7:7" x14ac:dyDescent="0.25">
      <c r="G351402" t="s">
        <v>2008</v>
      </c>
    </row>
    <row r="351403" spans="7:7" x14ac:dyDescent="0.25">
      <c r="G351403" t="s">
        <v>2009</v>
      </c>
    </row>
    <row r="351404" spans="7:7" x14ac:dyDescent="0.25">
      <c r="G351404" t="s">
        <v>2010</v>
      </c>
    </row>
    <row r="351405" spans="7:7" x14ac:dyDescent="0.25">
      <c r="G351405" t="s">
        <v>2011</v>
      </c>
    </row>
    <row r="351406" spans="7:7" x14ac:dyDescent="0.25">
      <c r="G351406" t="s">
        <v>2012</v>
      </c>
    </row>
    <row r="351407" spans="7:7" x14ac:dyDescent="0.25">
      <c r="G351407" t="s">
        <v>2013</v>
      </c>
    </row>
    <row r="351408" spans="7:7" x14ac:dyDescent="0.25">
      <c r="G351408" t="s">
        <v>2014</v>
      </c>
    </row>
    <row r="351409" spans="7:7" x14ac:dyDescent="0.25">
      <c r="G351409" t="s">
        <v>2015</v>
      </c>
    </row>
    <row r="351410" spans="7:7" x14ac:dyDescent="0.25">
      <c r="G351410" t="s">
        <v>2016</v>
      </c>
    </row>
    <row r="351411" spans="7:7" x14ac:dyDescent="0.25">
      <c r="G351411" t="s">
        <v>2017</v>
      </c>
    </row>
    <row r="351412" spans="7:7" x14ac:dyDescent="0.25">
      <c r="G351412" t="s">
        <v>2018</v>
      </c>
    </row>
    <row r="351413" spans="7:7" x14ac:dyDescent="0.25">
      <c r="G351413" t="s">
        <v>2019</v>
      </c>
    </row>
    <row r="351414" spans="7:7" x14ac:dyDescent="0.25">
      <c r="G351414" t="s">
        <v>2020</v>
      </c>
    </row>
    <row r="351415" spans="7:7" x14ac:dyDescent="0.25">
      <c r="G351415" t="s">
        <v>2021</v>
      </c>
    </row>
    <row r="351416" spans="7:7" x14ac:dyDescent="0.25">
      <c r="G351416" t="s">
        <v>2022</v>
      </c>
    </row>
    <row r="351417" spans="7:7" x14ac:dyDescent="0.25">
      <c r="G351417" t="s">
        <v>2023</v>
      </c>
    </row>
    <row r="351418" spans="7:7" x14ac:dyDescent="0.25">
      <c r="G351418" t="s">
        <v>2024</v>
      </c>
    </row>
    <row r="351419" spans="7:7" x14ac:dyDescent="0.25">
      <c r="G351419" t="s">
        <v>2025</v>
      </c>
    </row>
    <row r="351420" spans="7:7" x14ac:dyDescent="0.25">
      <c r="G351420" t="s">
        <v>2026</v>
      </c>
    </row>
    <row r="351421" spans="7:7" x14ac:dyDescent="0.25">
      <c r="G351421" t="s">
        <v>2027</v>
      </c>
    </row>
    <row r="351422" spans="7:7" x14ac:dyDescent="0.25">
      <c r="G351422" t="s">
        <v>2028</v>
      </c>
    </row>
    <row r="351423" spans="7:7" x14ac:dyDescent="0.25">
      <c r="G351423" t="s">
        <v>2029</v>
      </c>
    </row>
    <row r="351424" spans="7:7" x14ac:dyDescent="0.25">
      <c r="G351424" t="s">
        <v>2030</v>
      </c>
    </row>
    <row r="351425" spans="7:7" x14ac:dyDescent="0.25">
      <c r="G351425" t="s">
        <v>2031</v>
      </c>
    </row>
    <row r="351426" spans="7:7" x14ac:dyDescent="0.25">
      <c r="G351426" t="s">
        <v>2032</v>
      </c>
    </row>
    <row r="351427" spans="7:7" x14ac:dyDescent="0.25">
      <c r="G351427" t="s">
        <v>2033</v>
      </c>
    </row>
    <row r="351428" spans="7:7" x14ac:dyDescent="0.25">
      <c r="G351428" t="s">
        <v>2034</v>
      </c>
    </row>
    <row r="351429" spans="7:7" x14ac:dyDescent="0.25">
      <c r="G351429" t="s">
        <v>2035</v>
      </c>
    </row>
    <row r="351430" spans="7:7" x14ac:dyDescent="0.25">
      <c r="G351430" t="s">
        <v>2036</v>
      </c>
    </row>
    <row r="351431" spans="7:7" x14ac:dyDescent="0.25">
      <c r="G351431" t="s">
        <v>2037</v>
      </c>
    </row>
    <row r="351432" spans="7:7" x14ac:dyDescent="0.25">
      <c r="G351432" t="s">
        <v>2038</v>
      </c>
    </row>
    <row r="351433" spans="7:7" x14ac:dyDescent="0.25">
      <c r="G351433" t="s">
        <v>2039</v>
      </c>
    </row>
    <row r="351434" spans="7:7" x14ac:dyDescent="0.25">
      <c r="G351434" t="s">
        <v>2040</v>
      </c>
    </row>
    <row r="351435" spans="7:7" x14ac:dyDescent="0.25">
      <c r="G351435" t="s">
        <v>2041</v>
      </c>
    </row>
    <row r="351436" spans="7:7" x14ac:dyDescent="0.25">
      <c r="G351436" t="s">
        <v>2042</v>
      </c>
    </row>
    <row r="351437" spans="7:7" x14ac:dyDescent="0.25">
      <c r="G351437" t="s">
        <v>2043</v>
      </c>
    </row>
    <row r="351438" spans="7:7" x14ac:dyDescent="0.25">
      <c r="G351438" t="s">
        <v>2044</v>
      </c>
    </row>
    <row r="351439" spans="7:7" x14ac:dyDescent="0.25">
      <c r="G351439" t="s">
        <v>2045</v>
      </c>
    </row>
    <row r="351440" spans="7:7" x14ac:dyDescent="0.25">
      <c r="G351440" t="s">
        <v>2046</v>
      </c>
    </row>
    <row r="351441" spans="7:7" x14ac:dyDescent="0.25">
      <c r="G351441" t="s">
        <v>2047</v>
      </c>
    </row>
    <row r="351442" spans="7:7" x14ac:dyDescent="0.25">
      <c r="G351442" t="s">
        <v>2048</v>
      </c>
    </row>
    <row r="351443" spans="7:7" x14ac:dyDescent="0.25">
      <c r="G351443" t="s">
        <v>2049</v>
      </c>
    </row>
    <row r="351444" spans="7:7" x14ac:dyDescent="0.25">
      <c r="G351444" t="s">
        <v>2050</v>
      </c>
    </row>
    <row r="351445" spans="7:7" x14ac:dyDescent="0.25">
      <c r="G351445" t="s">
        <v>2051</v>
      </c>
    </row>
    <row r="351446" spans="7:7" x14ac:dyDescent="0.25">
      <c r="G351446" t="s">
        <v>2052</v>
      </c>
    </row>
    <row r="351447" spans="7:7" x14ac:dyDescent="0.25">
      <c r="G351447" t="s">
        <v>2053</v>
      </c>
    </row>
    <row r="351448" spans="7:7" x14ac:dyDescent="0.25">
      <c r="G351448" t="s">
        <v>2054</v>
      </c>
    </row>
    <row r="351449" spans="7:7" x14ac:dyDescent="0.25">
      <c r="G351449" t="s">
        <v>2055</v>
      </c>
    </row>
    <row r="351450" spans="7:7" x14ac:dyDescent="0.25">
      <c r="G351450" t="s">
        <v>2056</v>
      </c>
    </row>
    <row r="351451" spans="7:7" x14ac:dyDescent="0.25">
      <c r="G351451" t="s">
        <v>2057</v>
      </c>
    </row>
    <row r="351452" spans="7:7" x14ac:dyDescent="0.25">
      <c r="G351452" t="s">
        <v>2058</v>
      </c>
    </row>
    <row r="351453" spans="7:7" x14ac:dyDescent="0.25">
      <c r="G351453" t="s">
        <v>2059</v>
      </c>
    </row>
    <row r="351454" spans="7:7" x14ac:dyDescent="0.25">
      <c r="G351454" t="s">
        <v>2060</v>
      </c>
    </row>
    <row r="351455" spans="7:7" x14ac:dyDescent="0.25">
      <c r="G351455" t="s">
        <v>2061</v>
      </c>
    </row>
    <row r="351456" spans="7:7" x14ac:dyDescent="0.25">
      <c r="G351456" t="s">
        <v>2062</v>
      </c>
    </row>
    <row r="351457" spans="7:7" x14ac:dyDescent="0.25">
      <c r="G351457" t="s">
        <v>2063</v>
      </c>
    </row>
    <row r="351458" spans="7:7" x14ac:dyDescent="0.25">
      <c r="G351458" t="s">
        <v>2064</v>
      </c>
    </row>
    <row r="351459" spans="7:7" x14ac:dyDescent="0.25">
      <c r="G351459" t="s">
        <v>2065</v>
      </c>
    </row>
    <row r="351460" spans="7:7" x14ac:dyDescent="0.25">
      <c r="G351460" t="s">
        <v>2066</v>
      </c>
    </row>
    <row r="351461" spans="7:7" x14ac:dyDescent="0.25">
      <c r="G351461" t="s">
        <v>2067</v>
      </c>
    </row>
    <row r="351462" spans="7:7" x14ac:dyDescent="0.25">
      <c r="G351462" t="s">
        <v>2068</v>
      </c>
    </row>
    <row r="351463" spans="7:7" x14ac:dyDescent="0.25">
      <c r="G351463" t="s">
        <v>2069</v>
      </c>
    </row>
    <row r="351464" spans="7:7" x14ac:dyDescent="0.25">
      <c r="G351464" t="s">
        <v>2070</v>
      </c>
    </row>
    <row r="351465" spans="7:7" x14ac:dyDescent="0.25">
      <c r="G351465" t="s">
        <v>2071</v>
      </c>
    </row>
    <row r="351466" spans="7:7" x14ac:dyDescent="0.25">
      <c r="G351466" t="s">
        <v>2072</v>
      </c>
    </row>
    <row r="351467" spans="7:7" x14ac:dyDescent="0.25">
      <c r="G351467" t="s">
        <v>2073</v>
      </c>
    </row>
    <row r="351468" spans="7:7" x14ac:dyDescent="0.25">
      <c r="G351468" t="s">
        <v>2074</v>
      </c>
    </row>
    <row r="351469" spans="7:7" x14ac:dyDescent="0.25">
      <c r="G351469" t="s">
        <v>2075</v>
      </c>
    </row>
    <row r="351470" spans="7:7" x14ac:dyDescent="0.25">
      <c r="G351470" t="s">
        <v>2076</v>
      </c>
    </row>
    <row r="351471" spans="7:7" x14ac:dyDescent="0.25">
      <c r="G351471" t="s">
        <v>2077</v>
      </c>
    </row>
    <row r="351472" spans="7:7" x14ac:dyDescent="0.25">
      <c r="G351472" t="s">
        <v>2078</v>
      </c>
    </row>
    <row r="351473" spans="7:7" x14ac:dyDescent="0.25">
      <c r="G351473" t="s">
        <v>2079</v>
      </c>
    </row>
    <row r="351474" spans="7:7" x14ac:dyDescent="0.25">
      <c r="G351474" t="s">
        <v>2080</v>
      </c>
    </row>
    <row r="351475" spans="7:7" x14ac:dyDescent="0.25">
      <c r="G351475" t="s">
        <v>2081</v>
      </c>
    </row>
    <row r="351476" spans="7:7" x14ac:dyDescent="0.25">
      <c r="G351476" t="s">
        <v>2082</v>
      </c>
    </row>
    <row r="351477" spans="7:7" x14ac:dyDescent="0.25">
      <c r="G351477" t="s">
        <v>2083</v>
      </c>
    </row>
    <row r="351478" spans="7:7" x14ac:dyDescent="0.25">
      <c r="G351478" t="s">
        <v>2084</v>
      </c>
    </row>
    <row r="351479" spans="7:7" x14ac:dyDescent="0.25">
      <c r="G351479" t="s">
        <v>2085</v>
      </c>
    </row>
    <row r="351480" spans="7:7" x14ac:dyDescent="0.25">
      <c r="G351480" t="s">
        <v>2086</v>
      </c>
    </row>
    <row r="351481" spans="7:7" x14ac:dyDescent="0.25">
      <c r="G351481" t="s">
        <v>2087</v>
      </c>
    </row>
    <row r="351482" spans="7:7" x14ac:dyDescent="0.25">
      <c r="G351482" t="s">
        <v>2088</v>
      </c>
    </row>
    <row r="351483" spans="7:7" x14ac:dyDescent="0.25">
      <c r="G351483" t="s">
        <v>2089</v>
      </c>
    </row>
    <row r="351484" spans="7:7" x14ac:dyDescent="0.25">
      <c r="G351484" t="s">
        <v>2090</v>
      </c>
    </row>
    <row r="351485" spans="7:7" x14ac:dyDescent="0.25">
      <c r="G351485" t="s">
        <v>2091</v>
      </c>
    </row>
    <row r="351486" spans="7:7" x14ac:dyDescent="0.25">
      <c r="G351486" t="s">
        <v>2092</v>
      </c>
    </row>
    <row r="351487" spans="7:7" x14ac:dyDescent="0.25">
      <c r="G351487" t="s">
        <v>2093</v>
      </c>
    </row>
    <row r="351488" spans="7:7" x14ac:dyDescent="0.25">
      <c r="G351488" t="s">
        <v>2094</v>
      </c>
    </row>
    <row r="351489" spans="7:7" x14ac:dyDescent="0.25">
      <c r="G351489" t="s">
        <v>2095</v>
      </c>
    </row>
    <row r="351490" spans="7:7" x14ac:dyDescent="0.25">
      <c r="G351490" t="s">
        <v>2096</v>
      </c>
    </row>
    <row r="351491" spans="7:7" x14ac:dyDescent="0.25">
      <c r="G351491" t="s">
        <v>2097</v>
      </c>
    </row>
    <row r="351492" spans="7:7" x14ac:dyDescent="0.25">
      <c r="G351492" t="s">
        <v>2098</v>
      </c>
    </row>
    <row r="351493" spans="7:7" x14ac:dyDescent="0.25">
      <c r="G351493" t="s">
        <v>2099</v>
      </c>
    </row>
    <row r="351494" spans="7:7" x14ac:dyDescent="0.25">
      <c r="G351494" t="s">
        <v>2100</v>
      </c>
    </row>
    <row r="351495" spans="7:7" x14ac:dyDescent="0.25">
      <c r="G351495" t="s">
        <v>2101</v>
      </c>
    </row>
    <row r="351496" spans="7:7" x14ac:dyDescent="0.25">
      <c r="G351496" t="s">
        <v>2102</v>
      </c>
    </row>
    <row r="351497" spans="7:7" x14ac:dyDescent="0.25">
      <c r="G351497" t="s">
        <v>2103</v>
      </c>
    </row>
    <row r="351498" spans="7:7" x14ac:dyDescent="0.25">
      <c r="G351498" t="s">
        <v>2104</v>
      </c>
    </row>
    <row r="351499" spans="7:7" x14ac:dyDescent="0.25">
      <c r="G351499" t="s">
        <v>2105</v>
      </c>
    </row>
    <row r="351500" spans="7:7" x14ac:dyDescent="0.25">
      <c r="G351500" t="s">
        <v>2106</v>
      </c>
    </row>
    <row r="351501" spans="7:7" x14ac:dyDescent="0.25">
      <c r="G351501" t="s">
        <v>2107</v>
      </c>
    </row>
    <row r="351502" spans="7:7" x14ac:dyDescent="0.25">
      <c r="G351502" t="s">
        <v>2108</v>
      </c>
    </row>
    <row r="351503" spans="7:7" x14ac:dyDescent="0.25">
      <c r="G351503" t="s">
        <v>2109</v>
      </c>
    </row>
    <row r="351504" spans="7:7" x14ac:dyDescent="0.25">
      <c r="G351504" t="s">
        <v>2110</v>
      </c>
    </row>
    <row r="351505" spans="7:7" x14ac:dyDescent="0.25">
      <c r="G351505" t="s">
        <v>2111</v>
      </c>
    </row>
    <row r="351506" spans="7:7" x14ac:dyDescent="0.25">
      <c r="G351506" t="s">
        <v>2112</v>
      </c>
    </row>
    <row r="351507" spans="7:7" x14ac:dyDescent="0.25">
      <c r="G351507" t="s">
        <v>2113</v>
      </c>
    </row>
    <row r="351508" spans="7:7" x14ac:dyDescent="0.25">
      <c r="G351508" t="s">
        <v>2114</v>
      </c>
    </row>
    <row r="351509" spans="7:7" x14ac:dyDescent="0.25">
      <c r="G351509" t="s">
        <v>2115</v>
      </c>
    </row>
    <row r="351510" spans="7:7" x14ac:dyDescent="0.25">
      <c r="G351510" t="s">
        <v>2116</v>
      </c>
    </row>
    <row r="351511" spans="7:7" x14ac:dyDescent="0.25">
      <c r="G351511" t="s">
        <v>2117</v>
      </c>
    </row>
    <row r="351512" spans="7:7" x14ac:dyDescent="0.25">
      <c r="G351512" t="s">
        <v>2118</v>
      </c>
    </row>
    <row r="351513" spans="7:7" x14ac:dyDescent="0.25">
      <c r="G351513" t="s">
        <v>2119</v>
      </c>
    </row>
    <row r="351514" spans="7:7" x14ac:dyDescent="0.25">
      <c r="G351514" t="s">
        <v>2120</v>
      </c>
    </row>
    <row r="351515" spans="7:7" x14ac:dyDescent="0.25">
      <c r="G351515" t="s">
        <v>2121</v>
      </c>
    </row>
    <row r="351516" spans="7:7" x14ac:dyDescent="0.25">
      <c r="G351516" t="s">
        <v>2122</v>
      </c>
    </row>
    <row r="351517" spans="7:7" x14ac:dyDescent="0.25">
      <c r="G351517" t="s">
        <v>2123</v>
      </c>
    </row>
    <row r="351518" spans="7:7" x14ac:dyDescent="0.25">
      <c r="G351518" t="s">
        <v>2124</v>
      </c>
    </row>
    <row r="351519" spans="7:7" x14ac:dyDescent="0.25">
      <c r="G351519" t="s">
        <v>2125</v>
      </c>
    </row>
    <row r="351520" spans="7:7" x14ac:dyDescent="0.25">
      <c r="G351520" t="s">
        <v>2126</v>
      </c>
    </row>
    <row r="351521" spans="7:7" x14ac:dyDescent="0.25">
      <c r="G351521" t="s">
        <v>2127</v>
      </c>
    </row>
    <row r="351522" spans="7:7" x14ac:dyDescent="0.25">
      <c r="G351522" t="s">
        <v>2128</v>
      </c>
    </row>
    <row r="351523" spans="7:7" x14ac:dyDescent="0.25">
      <c r="G351523" t="s">
        <v>2129</v>
      </c>
    </row>
    <row r="351524" spans="7:7" x14ac:dyDescent="0.25">
      <c r="G351524" t="s">
        <v>2130</v>
      </c>
    </row>
    <row r="351525" spans="7:7" x14ac:dyDescent="0.25">
      <c r="G351525" t="s">
        <v>2131</v>
      </c>
    </row>
    <row r="351526" spans="7:7" x14ac:dyDescent="0.25">
      <c r="G351526" t="s">
        <v>2132</v>
      </c>
    </row>
    <row r="351527" spans="7:7" x14ac:dyDescent="0.25">
      <c r="G351527" t="s">
        <v>2133</v>
      </c>
    </row>
    <row r="351528" spans="7:7" x14ac:dyDescent="0.25">
      <c r="G351528" t="s">
        <v>2134</v>
      </c>
    </row>
    <row r="351529" spans="7:7" x14ac:dyDescent="0.25">
      <c r="G351529" t="s">
        <v>2135</v>
      </c>
    </row>
    <row r="351530" spans="7:7" x14ac:dyDescent="0.25">
      <c r="G351530" t="s">
        <v>2136</v>
      </c>
    </row>
    <row r="351531" spans="7:7" x14ac:dyDescent="0.25">
      <c r="G351531" t="s">
        <v>2137</v>
      </c>
    </row>
    <row r="351532" spans="7:7" x14ac:dyDescent="0.25">
      <c r="G351532" t="s">
        <v>2138</v>
      </c>
    </row>
    <row r="351533" spans="7:7" x14ac:dyDescent="0.25">
      <c r="G351533" t="s">
        <v>2139</v>
      </c>
    </row>
    <row r="351534" spans="7:7" x14ac:dyDescent="0.25">
      <c r="G351534" t="s">
        <v>2140</v>
      </c>
    </row>
    <row r="351535" spans="7:7" x14ac:dyDescent="0.25">
      <c r="G351535" t="s">
        <v>2141</v>
      </c>
    </row>
    <row r="351536" spans="7:7" x14ac:dyDescent="0.25">
      <c r="G351536" t="s">
        <v>2142</v>
      </c>
    </row>
    <row r="351537" spans="7:7" x14ac:dyDescent="0.25">
      <c r="G351537" t="s">
        <v>2143</v>
      </c>
    </row>
    <row r="351538" spans="7:7" x14ac:dyDescent="0.25">
      <c r="G351538" t="s">
        <v>2144</v>
      </c>
    </row>
    <row r="351539" spans="7:7" x14ac:dyDescent="0.25">
      <c r="G351539" t="s">
        <v>2145</v>
      </c>
    </row>
    <row r="351540" spans="7:7" x14ac:dyDescent="0.25">
      <c r="G351540" t="s">
        <v>2146</v>
      </c>
    </row>
    <row r="351541" spans="7:7" x14ac:dyDescent="0.25">
      <c r="G351541" t="s">
        <v>2147</v>
      </c>
    </row>
    <row r="351542" spans="7:7" x14ac:dyDescent="0.25">
      <c r="G351542" t="s">
        <v>2148</v>
      </c>
    </row>
    <row r="351543" spans="7:7" x14ac:dyDescent="0.25">
      <c r="G351543" t="s">
        <v>2149</v>
      </c>
    </row>
    <row r="351544" spans="7:7" x14ac:dyDescent="0.25">
      <c r="G351544" t="s">
        <v>2150</v>
      </c>
    </row>
    <row r="351545" spans="7:7" x14ac:dyDescent="0.25">
      <c r="G351545" t="s">
        <v>2151</v>
      </c>
    </row>
    <row r="351546" spans="7:7" x14ac:dyDescent="0.25">
      <c r="G351546" t="s">
        <v>2152</v>
      </c>
    </row>
    <row r="351547" spans="7:7" x14ac:dyDescent="0.25">
      <c r="G351547" t="s">
        <v>2153</v>
      </c>
    </row>
    <row r="351548" spans="7:7" x14ac:dyDescent="0.25">
      <c r="G351548" t="s">
        <v>2154</v>
      </c>
    </row>
    <row r="351549" spans="7:7" x14ac:dyDescent="0.25">
      <c r="G351549" t="s">
        <v>2155</v>
      </c>
    </row>
    <row r="351550" spans="7:7" x14ac:dyDescent="0.25">
      <c r="G351550" t="s">
        <v>2156</v>
      </c>
    </row>
    <row r="351551" spans="7:7" x14ac:dyDescent="0.25">
      <c r="G351551" t="s">
        <v>2157</v>
      </c>
    </row>
    <row r="351552" spans="7:7" x14ac:dyDescent="0.25">
      <c r="G351552" t="s">
        <v>2158</v>
      </c>
    </row>
    <row r="351553" spans="7:7" x14ac:dyDescent="0.25">
      <c r="G351553" t="s">
        <v>2159</v>
      </c>
    </row>
    <row r="351554" spans="7:7" x14ac:dyDescent="0.25">
      <c r="G351554" t="s">
        <v>2160</v>
      </c>
    </row>
    <row r="351555" spans="7:7" x14ac:dyDescent="0.25">
      <c r="G351555" t="s">
        <v>2161</v>
      </c>
    </row>
    <row r="351556" spans="7:7" x14ac:dyDescent="0.25">
      <c r="G351556" t="s">
        <v>2162</v>
      </c>
    </row>
    <row r="351557" spans="7:7" x14ac:dyDescent="0.25">
      <c r="G351557" t="s">
        <v>2163</v>
      </c>
    </row>
    <row r="351558" spans="7:7" x14ac:dyDescent="0.25">
      <c r="G351558" t="s">
        <v>2164</v>
      </c>
    </row>
    <row r="351559" spans="7:7" x14ac:dyDescent="0.25">
      <c r="G351559" t="s">
        <v>2165</v>
      </c>
    </row>
    <row r="351560" spans="7:7" x14ac:dyDescent="0.25">
      <c r="G351560" t="s">
        <v>2166</v>
      </c>
    </row>
    <row r="351561" spans="7:7" x14ac:dyDescent="0.25">
      <c r="G351561" t="s">
        <v>2167</v>
      </c>
    </row>
    <row r="351562" spans="7:7" x14ac:dyDescent="0.25">
      <c r="G351562" t="s">
        <v>2168</v>
      </c>
    </row>
    <row r="351563" spans="7:7" x14ac:dyDescent="0.25">
      <c r="G351563" t="s">
        <v>2169</v>
      </c>
    </row>
    <row r="351564" spans="7:7" x14ac:dyDescent="0.25">
      <c r="G351564" t="s">
        <v>2170</v>
      </c>
    </row>
    <row r="351565" spans="7:7" x14ac:dyDescent="0.25">
      <c r="G351565" t="s">
        <v>2171</v>
      </c>
    </row>
    <row r="351566" spans="7:7" x14ac:dyDescent="0.25">
      <c r="G351566" t="s">
        <v>2172</v>
      </c>
    </row>
    <row r="351567" spans="7:7" x14ac:dyDescent="0.25">
      <c r="G351567" t="s">
        <v>2173</v>
      </c>
    </row>
    <row r="351568" spans="7:7" x14ac:dyDescent="0.25">
      <c r="G351568" t="s">
        <v>2174</v>
      </c>
    </row>
    <row r="351569" spans="7:7" x14ac:dyDescent="0.25">
      <c r="G351569" t="s">
        <v>2175</v>
      </c>
    </row>
    <row r="351570" spans="7:7" x14ac:dyDescent="0.25">
      <c r="G351570" t="s">
        <v>2176</v>
      </c>
    </row>
    <row r="351571" spans="7:7" x14ac:dyDescent="0.25">
      <c r="G351571" t="s">
        <v>2177</v>
      </c>
    </row>
    <row r="351572" spans="7:7" x14ac:dyDescent="0.25">
      <c r="G351572" t="s">
        <v>2178</v>
      </c>
    </row>
    <row r="351573" spans="7:7" x14ac:dyDescent="0.25">
      <c r="G351573" t="s">
        <v>2179</v>
      </c>
    </row>
    <row r="351574" spans="7:7" x14ac:dyDescent="0.25">
      <c r="G351574" t="s">
        <v>2180</v>
      </c>
    </row>
    <row r="351575" spans="7:7" x14ac:dyDescent="0.25">
      <c r="G351575" t="s">
        <v>2181</v>
      </c>
    </row>
    <row r="351576" spans="7:7" x14ac:dyDescent="0.25">
      <c r="G351576" t="s">
        <v>2182</v>
      </c>
    </row>
    <row r="351577" spans="7:7" x14ac:dyDescent="0.25">
      <c r="G351577" t="s">
        <v>2183</v>
      </c>
    </row>
    <row r="351578" spans="7:7" x14ac:dyDescent="0.25">
      <c r="G351578" t="s">
        <v>2184</v>
      </c>
    </row>
    <row r="351579" spans="7:7" x14ac:dyDescent="0.25">
      <c r="G351579" t="s">
        <v>2185</v>
      </c>
    </row>
    <row r="351580" spans="7:7" x14ac:dyDescent="0.25">
      <c r="G351580" t="s">
        <v>2186</v>
      </c>
    </row>
    <row r="351581" spans="7:7" x14ac:dyDescent="0.25">
      <c r="G351581" t="s">
        <v>2187</v>
      </c>
    </row>
    <row r="351582" spans="7:7" x14ac:dyDescent="0.25">
      <c r="G351582" t="s">
        <v>2188</v>
      </c>
    </row>
    <row r="351583" spans="7:7" x14ac:dyDescent="0.25">
      <c r="G351583" t="s">
        <v>2189</v>
      </c>
    </row>
    <row r="351584" spans="7:7" x14ac:dyDescent="0.25">
      <c r="G351584" t="s">
        <v>2190</v>
      </c>
    </row>
    <row r="351585" spans="7:7" x14ac:dyDescent="0.25">
      <c r="G351585" t="s">
        <v>2191</v>
      </c>
    </row>
    <row r="351586" spans="7:7" x14ac:dyDescent="0.25">
      <c r="G351586" t="s">
        <v>2192</v>
      </c>
    </row>
    <row r="351587" spans="7:7" x14ac:dyDescent="0.25">
      <c r="G351587" t="s">
        <v>2193</v>
      </c>
    </row>
    <row r="351588" spans="7:7" x14ac:dyDescent="0.25">
      <c r="G351588" t="s">
        <v>2194</v>
      </c>
    </row>
    <row r="351589" spans="7:7" x14ac:dyDescent="0.25">
      <c r="G351589" t="s">
        <v>2195</v>
      </c>
    </row>
    <row r="351590" spans="7:7" x14ac:dyDescent="0.25">
      <c r="G351590" t="s">
        <v>2196</v>
      </c>
    </row>
    <row r="351591" spans="7:7" x14ac:dyDescent="0.25">
      <c r="G351591" t="s">
        <v>2197</v>
      </c>
    </row>
    <row r="351592" spans="7:7" x14ac:dyDescent="0.25">
      <c r="G351592" t="s">
        <v>2198</v>
      </c>
    </row>
    <row r="351593" spans="7:7" x14ac:dyDescent="0.25">
      <c r="G351593" t="s">
        <v>2199</v>
      </c>
    </row>
    <row r="351594" spans="7:7" x14ac:dyDescent="0.25">
      <c r="G351594" t="s">
        <v>2200</v>
      </c>
    </row>
    <row r="351595" spans="7:7" x14ac:dyDescent="0.25">
      <c r="G351595" t="s">
        <v>2201</v>
      </c>
    </row>
    <row r="351596" spans="7:7" x14ac:dyDescent="0.25">
      <c r="G351596" t="s">
        <v>2202</v>
      </c>
    </row>
    <row r="351597" spans="7:7" x14ac:dyDescent="0.25">
      <c r="G351597" t="s">
        <v>2203</v>
      </c>
    </row>
    <row r="351598" spans="7:7" x14ac:dyDescent="0.25">
      <c r="G351598" t="s">
        <v>2204</v>
      </c>
    </row>
    <row r="351599" spans="7:7" x14ac:dyDescent="0.25">
      <c r="G351599" t="s">
        <v>2205</v>
      </c>
    </row>
    <row r="351600" spans="7:7" x14ac:dyDescent="0.25">
      <c r="G351600" t="s">
        <v>2206</v>
      </c>
    </row>
    <row r="351601" spans="7:7" x14ac:dyDescent="0.25">
      <c r="G351601" t="s">
        <v>2207</v>
      </c>
    </row>
    <row r="351602" spans="7:7" x14ac:dyDescent="0.25">
      <c r="G351602" t="s">
        <v>2208</v>
      </c>
    </row>
    <row r="351603" spans="7:7" x14ac:dyDescent="0.25">
      <c r="G351603" t="s">
        <v>2209</v>
      </c>
    </row>
    <row r="351604" spans="7:7" x14ac:dyDescent="0.25">
      <c r="G351604" t="s">
        <v>2210</v>
      </c>
    </row>
    <row r="351605" spans="7:7" x14ac:dyDescent="0.25">
      <c r="G351605" t="s">
        <v>2211</v>
      </c>
    </row>
    <row r="351606" spans="7:7" x14ac:dyDescent="0.25">
      <c r="G351606" t="s">
        <v>2212</v>
      </c>
    </row>
    <row r="351607" spans="7:7" x14ac:dyDescent="0.25">
      <c r="G351607" t="s">
        <v>2213</v>
      </c>
    </row>
    <row r="351608" spans="7:7" x14ac:dyDescent="0.25">
      <c r="G351608" t="s">
        <v>2214</v>
      </c>
    </row>
    <row r="351609" spans="7:7" x14ac:dyDescent="0.25">
      <c r="G351609" t="s">
        <v>2215</v>
      </c>
    </row>
    <row r="351610" spans="7:7" x14ac:dyDescent="0.25">
      <c r="G351610" t="s">
        <v>2216</v>
      </c>
    </row>
    <row r="351611" spans="7:7" x14ac:dyDescent="0.25">
      <c r="G351611" t="s">
        <v>2217</v>
      </c>
    </row>
    <row r="351612" spans="7:7" x14ac:dyDescent="0.25">
      <c r="G351612" t="s">
        <v>2218</v>
      </c>
    </row>
    <row r="351613" spans="7:7" x14ac:dyDescent="0.25">
      <c r="G351613" t="s">
        <v>2219</v>
      </c>
    </row>
    <row r="351614" spans="7:7" x14ac:dyDescent="0.25">
      <c r="G351614" t="s">
        <v>2220</v>
      </c>
    </row>
    <row r="351615" spans="7:7" x14ac:dyDescent="0.25">
      <c r="G351615" t="s">
        <v>2221</v>
      </c>
    </row>
    <row r="351616" spans="7:7" x14ac:dyDescent="0.25">
      <c r="G351616" t="s">
        <v>2222</v>
      </c>
    </row>
    <row r="351617" spans="7:7" x14ac:dyDescent="0.25">
      <c r="G351617" t="s">
        <v>2223</v>
      </c>
    </row>
    <row r="351618" spans="7:7" x14ac:dyDescent="0.25">
      <c r="G351618" t="s">
        <v>2224</v>
      </c>
    </row>
    <row r="351619" spans="7:7" x14ac:dyDescent="0.25">
      <c r="G351619" t="s">
        <v>2225</v>
      </c>
    </row>
    <row r="351620" spans="7:7" x14ac:dyDescent="0.25">
      <c r="G351620" t="s">
        <v>2226</v>
      </c>
    </row>
    <row r="351621" spans="7:7" x14ac:dyDescent="0.25">
      <c r="G351621" t="s">
        <v>2227</v>
      </c>
    </row>
    <row r="351622" spans="7:7" x14ac:dyDescent="0.25">
      <c r="G351622" t="s">
        <v>2228</v>
      </c>
    </row>
    <row r="351623" spans="7:7" x14ac:dyDescent="0.25">
      <c r="G351623" t="s">
        <v>2229</v>
      </c>
    </row>
    <row r="351624" spans="7:7" x14ac:dyDescent="0.25">
      <c r="G351624" t="s">
        <v>2230</v>
      </c>
    </row>
    <row r="351625" spans="7:7" x14ac:dyDescent="0.25">
      <c r="G351625" t="s">
        <v>2231</v>
      </c>
    </row>
    <row r="351626" spans="7:7" x14ac:dyDescent="0.25">
      <c r="G351626" t="s">
        <v>2232</v>
      </c>
    </row>
    <row r="351627" spans="7:7" x14ac:dyDescent="0.25">
      <c r="G351627" t="s">
        <v>2233</v>
      </c>
    </row>
    <row r="351628" spans="7:7" x14ac:dyDescent="0.25">
      <c r="G351628" t="s">
        <v>2234</v>
      </c>
    </row>
    <row r="351629" spans="7:7" x14ac:dyDescent="0.25">
      <c r="G351629" t="s">
        <v>2235</v>
      </c>
    </row>
    <row r="351630" spans="7:7" x14ac:dyDescent="0.25">
      <c r="G351630" t="s">
        <v>2236</v>
      </c>
    </row>
    <row r="351631" spans="7:7" x14ac:dyDescent="0.25">
      <c r="G351631" t="s">
        <v>2237</v>
      </c>
    </row>
    <row r="351632" spans="7:7" x14ac:dyDescent="0.25">
      <c r="G351632" t="s">
        <v>2238</v>
      </c>
    </row>
    <row r="351633" spans="7:7" x14ac:dyDescent="0.25">
      <c r="G351633" t="s">
        <v>2239</v>
      </c>
    </row>
    <row r="351634" spans="7:7" x14ac:dyDescent="0.25">
      <c r="G351634" t="s">
        <v>2240</v>
      </c>
    </row>
    <row r="351635" spans="7:7" x14ac:dyDescent="0.25">
      <c r="G351635" t="s">
        <v>2241</v>
      </c>
    </row>
    <row r="351636" spans="7:7" x14ac:dyDescent="0.25">
      <c r="G351636" t="s">
        <v>2242</v>
      </c>
    </row>
    <row r="351637" spans="7:7" x14ac:dyDescent="0.25">
      <c r="G351637" t="s">
        <v>2243</v>
      </c>
    </row>
    <row r="351638" spans="7:7" x14ac:dyDescent="0.25">
      <c r="G351638" t="s">
        <v>2244</v>
      </c>
    </row>
    <row r="351639" spans="7:7" x14ac:dyDescent="0.25">
      <c r="G351639" t="s">
        <v>2245</v>
      </c>
    </row>
    <row r="351640" spans="7:7" x14ac:dyDescent="0.25">
      <c r="G351640" t="s">
        <v>2246</v>
      </c>
    </row>
    <row r="351641" spans="7:7" x14ac:dyDescent="0.25">
      <c r="G351641" t="s">
        <v>2247</v>
      </c>
    </row>
    <row r="351642" spans="7:7" x14ac:dyDescent="0.25">
      <c r="G351642" t="s">
        <v>2248</v>
      </c>
    </row>
    <row r="351643" spans="7:7" x14ac:dyDescent="0.25">
      <c r="G351643" t="s">
        <v>2249</v>
      </c>
    </row>
    <row r="351644" spans="7:7" x14ac:dyDescent="0.25">
      <c r="G351644" t="s">
        <v>2250</v>
      </c>
    </row>
    <row r="351645" spans="7:7" x14ac:dyDescent="0.25">
      <c r="G351645" t="s">
        <v>2251</v>
      </c>
    </row>
    <row r="351646" spans="7:7" x14ac:dyDescent="0.25">
      <c r="G351646" t="s">
        <v>2252</v>
      </c>
    </row>
    <row r="351647" spans="7:7" x14ac:dyDescent="0.25">
      <c r="G351647" t="s">
        <v>2253</v>
      </c>
    </row>
    <row r="351648" spans="7:7" x14ac:dyDescent="0.25">
      <c r="G351648" t="s">
        <v>2254</v>
      </c>
    </row>
    <row r="351649" spans="7:7" x14ac:dyDescent="0.25">
      <c r="G351649" t="s">
        <v>2255</v>
      </c>
    </row>
    <row r="351650" spans="7:7" x14ac:dyDescent="0.25">
      <c r="G351650" t="s">
        <v>2256</v>
      </c>
    </row>
    <row r="351651" spans="7:7" x14ac:dyDescent="0.25">
      <c r="G351651" t="s">
        <v>2257</v>
      </c>
    </row>
    <row r="351652" spans="7:7" x14ac:dyDescent="0.25">
      <c r="G351652" t="s">
        <v>2258</v>
      </c>
    </row>
    <row r="351653" spans="7:7" x14ac:dyDescent="0.25">
      <c r="G351653" t="s">
        <v>2259</v>
      </c>
    </row>
    <row r="351654" spans="7:7" x14ac:dyDescent="0.25">
      <c r="G351654" t="s">
        <v>2260</v>
      </c>
    </row>
    <row r="351655" spans="7:7" x14ac:dyDescent="0.25">
      <c r="G351655" t="s">
        <v>2261</v>
      </c>
    </row>
    <row r="351656" spans="7:7" x14ac:dyDescent="0.25">
      <c r="G351656" t="s">
        <v>2262</v>
      </c>
    </row>
    <row r="351657" spans="7:7" x14ac:dyDescent="0.25">
      <c r="G351657" t="s">
        <v>2263</v>
      </c>
    </row>
    <row r="351658" spans="7:7" x14ac:dyDescent="0.25">
      <c r="G351658" t="s">
        <v>2264</v>
      </c>
    </row>
    <row r="351659" spans="7:7" x14ac:dyDescent="0.25">
      <c r="G351659" t="s">
        <v>2265</v>
      </c>
    </row>
    <row r="351660" spans="7:7" x14ac:dyDescent="0.25">
      <c r="G351660" t="s">
        <v>2266</v>
      </c>
    </row>
    <row r="351661" spans="7:7" x14ac:dyDescent="0.25">
      <c r="G351661" t="s">
        <v>2267</v>
      </c>
    </row>
    <row r="351662" spans="7:7" x14ac:dyDescent="0.25">
      <c r="G351662" t="s">
        <v>2268</v>
      </c>
    </row>
    <row r="351663" spans="7:7" x14ac:dyDescent="0.25">
      <c r="G351663" t="s">
        <v>2269</v>
      </c>
    </row>
    <row r="351664" spans="7:7" x14ac:dyDescent="0.25">
      <c r="G351664" t="s">
        <v>2270</v>
      </c>
    </row>
    <row r="351665" spans="7:7" x14ac:dyDescent="0.25">
      <c r="G351665" t="s">
        <v>2271</v>
      </c>
    </row>
    <row r="351666" spans="7:7" x14ac:dyDescent="0.25">
      <c r="G351666" t="s">
        <v>2272</v>
      </c>
    </row>
    <row r="351667" spans="7:7" x14ac:dyDescent="0.25">
      <c r="G351667" t="s">
        <v>2273</v>
      </c>
    </row>
    <row r="351668" spans="7:7" x14ac:dyDescent="0.25">
      <c r="G351668" t="s">
        <v>2274</v>
      </c>
    </row>
    <row r="351669" spans="7:7" x14ac:dyDescent="0.25">
      <c r="G351669" t="s">
        <v>2275</v>
      </c>
    </row>
    <row r="351670" spans="7:7" x14ac:dyDescent="0.25">
      <c r="G351670" t="s">
        <v>2276</v>
      </c>
    </row>
    <row r="351671" spans="7:7" x14ac:dyDescent="0.25">
      <c r="G351671" t="s">
        <v>2277</v>
      </c>
    </row>
    <row r="351672" spans="7:7" x14ac:dyDescent="0.25">
      <c r="G351672" t="s">
        <v>2278</v>
      </c>
    </row>
    <row r="351673" spans="7:7" x14ac:dyDescent="0.25">
      <c r="G351673" t="s">
        <v>2279</v>
      </c>
    </row>
    <row r="351674" spans="7:7" x14ac:dyDescent="0.25">
      <c r="G351674" t="s">
        <v>2280</v>
      </c>
    </row>
    <row r="351675" spans="7:7" x14ac:dyDescent="0.25">
      <c r="G351675" t="s">
        <v>2281</v>
      </c>
    </row>
    <row r="351676" spans="7:7" x14ac:dyDescent="0.25">
      <c r="G351676" t="s">
        <v>2282</v>
      </c>
    </row>
    <row r="351677" spans="7:7" x14ac:dyDescent="0.25">
      <c r="G351677" t="s">
        <v>2283</v>
      </c>
    </row>
    <row r="351678" spans="7:7" x14ac:dyDescent="0.25">
      <c r="G351678" t="s">
        <v>2284</v>
      </c>
    </row>
    <row r="351679" spans="7:7" x14ac:dyDescent="0.25">
      <c r="G351679" t="s">
        <v>2285</v>
      </c>
    </row>
    <row r="351680" spans="7:7" x14ac:dyDescent="0.25">
      <c r="G351680" t="s">
        <v>2286</v>
      </c>
    </row>
    <row r="351681" spans="7:7" x14ac:dyDescent="0.25">
      <c r="G351681" t="s">
        <v>2287</v>
      </c>
    </row>
    <row r="351682" spans="7:7" x14ac:dyDescent="0.25">
      <c r="G351682" t="s">
        <v>2288</v>
      </c>
    </row>
    <row r="351683" spans="7:7" x14ac:dyDescent="0.25">
      <c r="G351683" t="s">
        <v>2289</v>
      </c>
    </row>
    <row r="351684" spans="7:7" x14ac:dyDescent="0.25">
      <c r="G351684" t="s">
        <v>2290</v>
      </c>
    </row>
    <row r="351685" spans="7:7" x14ac:dyDescent="0.25">
      <c r="G351685" t="s">
        <v>2291</v>
      </c>
    </row>
    <row r="351686" spans="7:7" x14ac:dyDescent="0.25">
      <c r="G351686" t="s">
        <v>2292</v>
      </c>
    </row>
    <row r="351687" spans="7:7" x14ac:dyDescent="0.25">
      <c r="G351687" t="s">
        <v>2293</v>
      </c>
    </row>
    <row r="351688" spans="7:7" x14ac:dyDescent="0.25">
      <c r="G351688" t="s">
        <v>2294</v>
      </c>
    </row>
    <row r="351689" spans="7:7" x14ac:dyDescent="0.25">
      <c r="G351689" t="s">
        <v>2295</v>
      </c>
    </row>
    <row r="351690" spans="7:7" x14ac:dyDescent="0.25">
      <c r="G351690" t="s">
        <v>2296</v>
      </c>
    </row>
    <row r="351691" spans="7:7" x14ac:dyDescent="0.25">
      <c r="G351691" t="s">
        <v>2297</v>
      </c>
    </row>
    <row r="351692" spans="7:7" x14ac:dyDescent="0.25">
      <c r="G351692" t="s">
        <v>2298</v>
      </c>
    </row>
    <row r="351693" spans="7:7" x14ac:dyDescent="0.25">
      <c r="G351693" t="s">
        <v>2299</v>
      </c>
    </row>
    <row r="351694" spans="7:7" x14ac:dyDescent="0.25">
      <c r="G351694" t="s">
        <v>2300</v>
      </c>
    </row>
    <row r="351695" spans="7:7" x14ac:dyDescent="0.25">
      <c r="G351695" t="s">
        <v>2301</v>
      </c>
    </row>
    <row r="351696" spans="7:7" x14ac:dyDescent="0.25">
      <c r="G351696" t="s">
        <v>2302</v>
      </c>
    </row>
    <row r="351697" spans="7:7" x14ac:dyDescent="0.25">
      <c r="G351697" t="s">
        <v>2303</v>
      </c>
    </row>
    <row r="351698" spans="7:7" x14ac:dyDescent="0.25">
      <c r="G351698" t="s">
        <v>2304</v>
      </c>
    </row>
    <row r="351699" spans="7:7" x14ac:dyDescent="0.25">
      <c r="G351699" t="s">
        <v>2305</v>
      </c>
    </row>
    <row r="351700" spans="7:7" x14ac:dyDescent="0.25">
      <c r="G351700" t="s">
        <v>2306</v>
      </c>
    </row>
    <row r="351701" spans="7:7" x14ac:dyDescent="0.25">
      <c r="G351701" t="s">
        <v>2307</v>
      </c>
    </row>
    <row r="351702" spans="7:7" x14ac:dyDescent="0.25">
      <c r="G351702" t="s">
        <v>2308</v>
      </c>
    </row>
    <row r="351703" spans="7:7" x14ac:dyDescent="0.25">
      <c r="G351703" t="s">
        <v>2309</v>
      </c>
    </row>
    <row r="351704" spans="7:7" x14ac:dyDescent="0.25">
      <c r="G351704" t="s">
        <v>2310</v>
      </c>
    </row>
    <row r="351705" spans="7:7" x14ac:dyDescent="0.25">
      <c r="G351705" t="s">
        <v>2311</v>
      </c>
    </row>
    <row r="351706" spans="7:7" x14ac:dyDescent="0.25">
      <c r="G351706" t="s">
        <v>2312</v>
      </c>
    </row>
    <row r="351707" spans="7:7" x14ac:dyDescent="0.25">
      <c r="G351707" t="s">
        <v>2313</v>
      </c>
    </row>
    <row r="351708" spans="7:7" x14ac:dyDescent="0.25">
      <c r="G351708" t="s">
        <v>2314</v>
      </c>
    </row>
    <row r="351709" spans="7:7" x14ac:dyDescent="0.25">
      <c r="G351709" t="s">
        <v>2315</v>
      </c>
    </row>
    <row r="351710" spans="7:7" x14ac:dyDescent="0.25">
      <c r="G351710" t="s">
        <v>2316</v>
      </c>
    </row>
    <row r="351711" spans="7:7" x14ac:dyDescent="0.25">
      <c r="G351711" t="s">
        <v>2317</v>
      </c>
    </row>
    <row r="351712" spans="7:7" x14ac:dyDescent="0.25">
      <c r="G351712" t="s">
        <v>2318</v>
      </c>
    </row>
    <row r="351713" spans="7:7" x14ac:dyDescent="0.25">
      <c r="G351713" t="s">
        <v>2319</v>
      </c>
    </row>
    <row r="351714" spans="7:7" x14ac:dyDescent="0.25">
      <c r="G351714" t="s">
        <v>2320</v>
      </c>
    </row>
    <row r="351715" spans="7:7" x14ac:dyDescent="0.25">
      <c r="G351715" t="s">
        <v>2321</v>
      </c>
    </row>
    <row r="351716" spans="7:7" x14ac:dyDescent="0.25">
      <c r="G351716" t="s">
        <v>2322</v>
      </c>
    </row>
    <row r="351717" spans="7:7" x14ac:dyDescent="0.25">
      <c r="G351717" t="s">
        <v>2323</v>
      </c>
    </row>
    <row r="351718" spans="7:7" x14ac:dyDescent="0.25">
      <c r="G351718" t="s">
        <v>2324</v>
      </c>
    </row>
    <row r="351719" spans="7:7" x14ac:dyDescent="0.25">
      <c r="G351719" t="s">
        <v>2325</v>
      </c>
    </row>
    <row r="351720" spans="7:7" x14ac:dyDescent="0.25">
      <c r="G351720" t="s">
        <v>2326</v>
      </c>
    </row>
    <row r="351721" spans="7:7" x14ac:dyDescent="0.25">
      <c r="G351721" t="s">
        <v>2327</v>
      </c>
    </row>
    <row r="351722" spans="7:7" x14ac:dyDescent="0.25">
      <c r="G351722" t="s">
        <v>2328</v>
      </c>
    </row>
    <row r="351723" spans="7:7" x14ac:dyDescent="0.25">
      <c r="G351723" t="s">
        <v>2329</v>
      </c>
    </row>
    <row r="351724" spans="7:7" x14ac:dyDescent="0.25">
      <c r="G351724" t="s">
        <v>2330</v>
      </c>
    </row>
    <row r="351725" spans="7:7" x14ac:dyDescent="0.25">
      <c r="G351725" t="s">
        <v>2331</v>
      </c>
    </row>
    <row r="351726" spans="7:7" x14ac:dyDescent="0.25">
      <c r="G351726" t="s">
        <v>2332</v>
      </c>
    </row>
    <row r="351727" spans="7:7" x14ac:dyDescent="0.25">
      <c r="G351727" t="s">
        <v>2333</v>
      </c>
    </row>
    <row r="351728" spans="7:7" x14ac:dyDescent="0.25">
      <c r="G351728" t="s">
        <v>2334</v>
      </c>
    </row>
    <row r="351729" spans="7:7" x14ac:dyDescent="0.25">
      <c r="G351729" t="s">
        <v>2335</v>
      </c>
    </row>
    <row r="351730" spans="7:7" x14ac:dyDescent="0.25">
      <c r="G351730" t="s">
        <v>2336</v>
      </c>
    </row>
    <row r="351731" spans="7:7" x14ac:dyDescent="0.25">
      <c r="G351731" t="s">
        <v>2337</v>
      </c>
    </row>
    <row r="351732" spans="7:7" x14ac:dyDescent="0.25">
      <c r="G351732" t="s">
        <v>2338</v>
      </c>
    </row>
    <row r="351733" spans="7:7" x14ac:dyDescent="0.25">
      <c r="G351733" t="s">
        <v>2339</v>
      </c>
    </row>
    <row r="351734" spans="7:7" x14ac:dyDescent="0.25">
      <c r="G351734" t="s">
        <v>2340</v>
      </c>
    </row>
    <row r="351735" spans="7:7" x14ac:dyDescent="0.25">
      <c r="G351735" t="s">
        <v>2341</v>
      </c>
    </row>
    <row r="351736" spans="7:7" x14ac:dyDescent="0.25">
      <c r="G351736" t="s">
        <v>2342</v>
      </c>
    </row>
    <row r="351737" spans="7:7" x14ac:dyDescent="0.25">
      <c r="G351737" t="s">
        <v>2343</v>
      </c>
    </row>
    <row r="351738" spans="7:7" x14ac:dyDescent="0.25">
      <c r="G351738" t="s">
        <v>2344</v>
      </c>
    </row>
    <row r="351739" spans="7:7" x14ac:dyDescent="0.25">
      <c r="G351739" t="s">
        <v>2345</v>
      </c>
    </row>
    <row r="351740" spans="7:7" x14ac:dyDescent="0.25">
      <c r="G351740" t="s">
        <v>2346</v>
      </c>
    </row>
    <row r="351741" spans="7:7" x14ac:dyDescent="0.25">
      <c r="G351741" t="s">
        <v>2347</v>
      </c>
    </row>
    <row r="351742" spans="7:7" x14ac:dyDescent="0.25">
      <c r="G351742" t="s">
        <v>2348</v>
      </c>
    </row>
    <row r="351743" spans="7:7" x14ac:dyDescent="0.25">
      <c r="G351743" t="s">
        <v>2349</v>
      </c>
    </row>
    <row r="351744" spans="7:7" x14ac:dyDescent="0.25">
      <c r="G351744" t="s">
        <v>2350</v>
      </c>
    </row>
    <row r="351745" spans="7:7" x14ac:dyDescent="0.25">
      <c r="G351745" t="s">
        <v>2351</v>
      </c>
    </row>
    <row r="351746" spans="7:7" x14ac:dyDescent="0.25">
      <c r="G351746" t="s">
        <v>2352</v>
      </c>
    </row>
    <row r="351747" spans="7:7" x14ac:dyDescent="0.25">
      <c r="G351747" t="s">
        <v>2353</v>
      </c>
    </row>
    <row r="351748" spans="7:7" x14ac:dyDescent="0.25">
      <c r="G351748" t="s">
        <v>2354</v>
      </c>
    </row>
    <row r="351749" spans="7:7" x14ac:dyDescent="0.25">
      <c r="G351749" t="s">
        <v>2355</v>
      </c>
    </row>
    <row r="351750" spans="7:7" x14ac:dyDescent="0.25">
      <c r="G351750" t="s">
        <v>2356</v>
      </c>
    </row>
    <row r="351751" spans="7:7" x14ac:dyDescent="0.25">
      <c r="G351751" t="s">
        <v>2357</v>
      </c>
    </row>
    <row r="351752" spans="7:7" x14ac:dyDescent="0.25">
      <c r="G351752" t="s">
        <v>2358</v>
      </c>
    </row>
    <row r="351753" spans="7:7" x14ac:dyDescent="0.25">
      <c r="G351753" t="s">
        <v>2359</v>
      </c>
    </row>
    <row r="351754" spans="7:7" x14ac:dyDescent="0.25">
      <c r="G351754" t="s">
        <v>2360</v>
      </c>
    </row>
    <row r="351755" spans="7:7" x14ac:dyDescent="0.25">
      <c r="G351755" t="s">
        <v>2361</v>
      </c>
    </row>
    <row r="351756" spans="7:7" x14ac:dyDescent="0.25">
      <c r="G351756" t="s">
        <v>2362</v>
      </c>
    </row>
    <row r="351757" spans="7:7" x14ac:dyDescent="0.25">
      <c r="G351757" t="s">
        <v>2363</v>
      </c>
    </row>
    <row r="351758" spans="7:7" x14ac:dyDescent="0.25">
      <c r="G351758" t="s">
        <v>2364</v>
      </c>
    </row>
    <row r="351759" spans="7:7" x14ac:dyDescent="0.25">
      <c r="G351759" t="s">
        <v>2365</v>
      </c>
    </row>
    <row r="351760" spans="7:7" x14ac:dyDescent="0.25">
      <c r="G351760" t="s">
        <v>2366</v>
      </c>
    </row>
    <row r="351761" spans="7:7" x14ac:dyDescent="0.25">
      <c r="G351761" t="s">
        <v>2367</v>
      </c>
    </row>
    <row r="351762" spans="7:7" x14ac:dyDescent="0.25">
      <c r="G351762" t="s">
        <v>2368</v>
      </c>
    </row>
    <row r="351763" spans="7:7" x14ac:dyDescent="0.25">
      <c r="G351763" t="s">
        <v>2369</v>
      </c>
    </row>
    <row r="351764" spans="7:7" x14ac:dyDescent="0.25">
      <c r="G351764" t="s">
        <v>2370</v>
      </c>
    </row>
    <row r="351765" spans="7:7" x14ac:dyDescent="0.25">
      <c r="G351765" t="s">
        <v>2371</v>
      </c>
    </row>
    <row r="351766" spans="7:7" x14ac:dyDescent="0.25">
      <c r="G351766" t="s">
        <v>2372</v>
      </c>
    </row>
    <row r="351767" spans="7:7" x14ac:dyDescent="0.25">
      <c r="G351767" t="s">
        <v>2373</v>
      </c>
    </row>
    <row r="351768" spans="7:7" x14ac:dyDescent="0.25">
      <c r="G351768" t="s">
        <v>2374</v>
      </c>
    </row>
    <row r="351769" spans="7:7" x14ac:dyDescent="0.25">
      <c r="G351769" t="s">
        <v>2375</v>
      </c>
    </row>
    <row r="351770" spans="7:7" x14ac:dyDescent="0.25">
      <c r="G351770" t="s">
        <v>2376</v>
      </c>
    </row>
    <row r="351771" spans="7:7" x14ac:dyDescent="0.25">
      <c r="G351771" t="s">
        <v>2377</v>
      </c>
    </row>
    <row r="351772" spans="7:7" x14ac:dyDescent="0.25">
      <c r="G351772" t="s">
        <v>2378</v>
      </c>
    </row>
    <row r="351773" spans="7:7" x14ac:dyDescent="0.25">
      <c r="G351773" t="s">
        <v>2379</v>
      </c>
    </row>
    <row r="351774" spans="7:7" x14ac:dyDescent="0.25">
      <c r="G351774" t="s">
        <v>2380</v>
      </c>
    </row>
    <row r="351775" spans="7:7" x14ac:dyDescent="0.25">
      <c r="G351775" t="s">
        <v>2381</v>
      </c>
    </row>
    <row r="351776" spans="7:7" x14ac:dyDescent="0.25">
      <c r="G351776" t="s">
        <v>2382</v>
      </c>
    </row>
    <row r="351777" spans="7:7" x14ac:dyDescent="0.25">
      <c r="G351777" t="s">
        <v>2383</v>
      </c>
    </row>
    <row r="351778" spans="7:7" x14ac:dyDescent="0.25">
      <c r="G351778" t="s">
        <v>2384</v>
      </c>
    </row>
    <row r="351779" spans="7:7" x14ac:dyDescent="0.25">
      <c r="G351779" t="s">
        <v>2385</v>
      </c>
    </row>
    <row r="351780" spans="7:7" x14ac:dyDescent="0.25">
      <c r="G351780" t="s">
        <v>2386</v>
      </c>
    </row>
    <row r="351781" spans="7:7" x14ac:dyDescent="0.25">
      <c r="G351781" t="s">
        <v>2387</v>
      </c>
    </row>
    <row r="351782" spans="7:7" x14ac:dyDescent="0.25">
      <c r="G351782" t="s">
        <v>2388</v>
      </c>
    </row>
    <row r="351783" spans="7:7" x14ac:dyDescent="0.25">
      <c r="G351783" t="s">
        <v>2389</v>
      </c>
    </row>
    <row r="351784" spans="7:7" x14ac:dyDescent="0.25">
      <c r="G351784" t="s">
        <v>2390</v>
      </c>
    </row>
    <row r="351785" spans="7:7" x14ac:dyDescent="0.25">
      <c r="G351785" t="s">
        <v>2391</v>
      </c>
    </row>
    <row r="351786" spans="7:7" x14ac:dyDescent="0.25">
      <c r="G351786" t="s">
        <v>2392</v>
      </c>
    </row>
    <row r="351787" spans="7:7" x14ac:dyDescent="0.25">
      <c r="G351787" t="s">
        <v>2393</v>
      </c>
    </row>
    <row r="351788" spans="7:7" x14ac:dyDescent="0.25">
      <c r="G351788" t="s">
        <v>2394</v>
      </c>
    </row>
    <row r="351789" spans="7:7" x14ac:dyDescent="0.25">
      <c r="G351789" t="s">
        <v>2395</v>
      </c>
    </row>
    <row r="351790" spans="7:7" x14ac:dyDescent="0.25">
      <c r="G351790" t="s">
        <v>2396</v>
      </c>
    </row>
    <row r="351791" spans="7:7" x14ac:dyDescent="0.25">
      <c r="G351791" t="s">
        <v>2397</v>
      </c>
    </row>
    <row r="351792" spans="7:7" x14ac:dyDescent="0.25">
      <c r="G351792" t="s">
        <v>2398</v>
      </c>
    </row>
    <row r="351793" spans="7:7" x14ac:dyDescent="0.25">
      <c r="G351793" t="s">
        <v>2399</v>
      </c>
    </row>
    <row r="351794" spans="7:7" x14ac:dyDescent="0.25">
      <c r="G351794" t="s">
        <v>2400</v>
      </c>
    </row>
    <row r="351795" spans="7:7" x14ac:dyDescent="0.25">
      <c r="G351795" t="s">
        <v>2401</v>
      </c>
    </row>
    <row r="351796" spans="7:7" x14ac:dyDescent="0.25">
      <c r="G351796" t="s">
        <v>2402</v>
      </c>
    </row>
    <row r="351797" spans="7:7" x14ac:dyDescent="0.25">
      <c r="G351797" t="s">
        <v>2403</v>
      </c>
    </row>
    <row r="351798" spans="7:7" x14ac:dyDescent="0.25">
      <c r="G351798" t="s">
        <v>2404</v>
      </c>
    </row>
    <row r="351799" spans="7:7" x14ac:dyDescent="0.25">
      <c r="G351799" t="s">
        <v>2405</v>
      </c>
    </row>
    <row r="351800" spans="7:7" x14ac:dyDescent="0.25">
      <c r="G351800" t="s">
        <v>2406</v>
      </c>
    </row>
    <row r="351801" spans="7:7" x14ac:dyDescent="0.25">
      <c r="G351801" t="s">
        <v>2407</v>
      </c>
    </row>
    <row r="351802" spans="7:7" x14ac:dyDescent="0.25">
      <c r="G351802" t="s">
        <v>2408</v>
      </c>
    </row>
    <row r="351803" spans="7:7" x14ac:dyDescent="0.25">
      <c r="G351803" t="s">
        <v>2409</v>
      </c>
    </row>
    <row r="351804" spans="7:7" x14ac:dyDescent="0.25">
      <c r="G351804" t="s">
        <v>2410</v>
      </c>
    </row>
    <row r="351805" spans="7:7" x14ac:dyDescent="0.25">
      <c r="G351805" t="s">
        <v>2411</v>
      </c>
    </row>
    <row r="351806" spans="7:7" x14ac:dyDescent="0.25">
      <c r="G351806" t="s">
        <v>2412</v>
      </c>
    </row>
    <row r="351807" spans="7:7" x14ac:dyDescent="0.25">
      <c r="G351807" t="s">
        <v>2413</v>
      </c>
    </row>
    <row r="351808" spans="7:7" x14ac:dyDescent="0.25">
      <c r="G351808" t="s">
        <v>2414</v>
      </c>
    </row>
    <row r="351809" spans="7:7" x14ac:dyDescent="0.25">
      <c r="G351809" t="s">
        <v>2415</v>
      </c>
    </row>
    <row r="351810" spans="7:7" x14ac:dyDescent="0.25">
      <c r="G351810" t="s">
        <v>2416</v>
      </c>
    </row>
    <row r="351811" spans="7:7" x14ac:dyDescent="0.25">
      <c r="G351811" t="s">
        <v>2417</v>
      </c>
    </row>
    <row r="351812" spans="7:7" x14ac:dyDescent="0.25">
      <c r="G351812" t="s">
        <v>2418</v>
      </c>
    </row>
    <row r="351813" spans="7:7" x14ac:dyDescent="0.25">
      <c r="G351813" t="s">
        <v>2419</v>
      </c>
    </row>
    <row r="351814" spans="7:7" x14ac:dyDescent="0.25">
      <c r="G351814" t="s">
        <v>2420</v>
      </c>
    </row>
    <row r="351815" spans="7:7" x14ac:dyDescent="0.25">
      <c r="G351815" t="s">
        <v>2421</v>
      </c>
    </row>
    <row r="351816" spans="7:7" x14ac:dyDescent="0.25">
      <c r="G351816" t="s">
        <v>2422</v>
      </c>
    </row>
    <row r="351817" spans="7:7" x14ac:dyDescent="0.25">
      <c r="G351817" t="s">
        <v>2423</v>
      </c>
    </row>
    <row r="351818" spans="7:7" x14ac:dyDescent="0.25">
      <c r="G351818" t="s">
        <v>2424</v>
      </c>
    </row>
    <row r="351819" spans="7:7" x14ac:dyDescent="0.25">
      <c r="G351819" t="s">
        <v>2425</v>
      </c>
    </row>
    <row r="351820" spans="7:7" x14ac:dyDescent="0.25">
      <c r="G351820" t="s">
        <v>2426</v>
      </c>
    </row>
    <row r="351821" spans="7:7" x14ac:dyDescent="0.25">
      <c r="G351821" t="s">
        <v>2427</v>
      </c>
    </row>
    <row r="351822" spans="7:7" x14ac:dyDescent="0.25">
      <c r="G351822" t="s">
        <v>2428</v>
      </c>
    </row>
    <row r="351823" spans="7:7" x14ac:dyDescent="0.25">
      <c r="G351823" t="s">
        <v>2429</v>
      </c>
    </row>
    <row r="351824" spans="7:7" x14ac:dyDescent="0.25">
      <c r="G351824" t="s">
        <v>2430</v>
      </c>
    </row>
    <row r="351825" spans="7:7" x14ac:dyDescent="0.25">
      <c r="G351825" t="s">
        <v>2431</v>
      </c>
    </row>
    <row r="351826" spans="7:7" x14ac:dyDescent="0.25">
      <c r="G351826" t="s">
        <v>2432</v>
      </c>
    </row>
    <row r="351827" spans="7:7" x14ac:dyDescent="0.25">
      <c r="G351827" t="s">
        <v>2433</v>
      </c>
    </row>
    <row r="351828" spans="7:7" x14ac:dyDescent="0.25">
      <c r="G351828" t="s">
        <v>2434</v>
      </c>
    </row>
    <row r="351829" spans="7:7" x14ac:dyDescent="0.25">
      <c r="G351829" t="s">
        <v>2435</v>
      </c>
    </row>
    <row r="351830" spans="7:7" x14ac:dyDescent="0.25">
      <c r="G351830" t="s">
        <v>2436</v>
      </c>
    </row>
    <row r="351831" spans="7:7" x14ac:dyDescent="0.25">
      <c r="G351831" t="s">
        <v>2437</v>
      </c>
    </row>
    <row r="351832" spans="7:7" x14ac:dyDescent="0.25">
      <c r="G351832" t="s">
        <v>2438</v>
      </c>
    </row>
    <row r="351833" spans="7:7" x14ac:dyDescent="0.25">
      <c r="G351833" t="s">
        <v>2439</v>
      </c>
    </row>
    <row r="351834" spans="7:7" x14ac:dyDescent="0.25">
      <c r="G351834" t="s">
        <v>2440</v>
      </c>
    </row>
    <row r="351835" spans="7:7" x14ac:dyDescent="0.25">
      <c r="G351835" t="s">
        <v>2441</v>
      </c>
    </row>
    <row r="351836" spans="7:7" x14ac:dyDescent="0.25">
      <c r="G351836" t="s">
        <v>2442</v>
      </c>
    </row>
    <row r="351837" spans="7:7" x14ac:dyDescent="0.25">
      <c r="G351837" t="s">
        <v>2443</v>
      </c>
    </row>
    <row r="351838" spans="7:7" x14ac:dyDescent="0.25">
      <c r="G351838" t="s">
        <v>2444</v>
      </c>
    </row>
    <row r="351839" spans="7:7" x14ac:dyDescent="0.25">
      <c r="G351839" t="s">
        <v>2445</v>
      </c>
    </row>
    <row r="351840" spans="7:7" x14ac:dyDescent="0.25">
      <c r="G351840" t="s">
        <v>2446</v>
      </c>
    </row>
    <row r="351841" spans="7:7" x14ac:dyDescent="0.25">
      <c r="G351841" t="s">
        <v>2447</v>
      </c>
    </row>
    <row r="351842" spans="7:7" x14ac:dyDescent="0.25">
      <c r="G351842" t="s">
        <v>2448</v>
      </c>
    </row>
    <row r="351843" spans="7:7" x14ac:dyDescent="0.25">
      <c r="G351843" t="s">
        <v>2449</v>
      </c>
    </row>
    <row r="351844" spans="7:7" x14ac:dyDescent="0.25">
      <c r="G351844" t="s">
        <v>2450</v>
      </c>
    </row>
    <row r="351845" spans="7:7" x14ac:dyDescent="0.25">
      <c r="G351845" t="s">
        <v>2451</v>
      </c>
    </row>
    <row r="351846" spans="7:7" x14ac:dyDescent="0.25">
      <c r="G351846" t="s">
        <v>2452</v>
      </c>
    </row>
    <row r="351847" spans="7:7" x14ac:dyDescent="0.25">
      <c r="G351847" t="s">
        <v>2453</v>
      </c>
    </row>
    <row r="351848" spans="7:7" x14ac:dyDescent="0.25">
      <c r="G351848" t="s">
        <v>2454</v>
      </c>
    </row>
    <row r="351849" spans="7:7" x14ac:dyDescent="0.25">
      <c r="G351849" t="s">
        <v>2455</v>
      </c>
    </row>
    <row r="351850" spans="7:7" x14ac:dyDescent="0.25">
      <c r="G351850" t="s">
        <v>2456</v>
      </c>
    </row>
    <row r="351851" spans="7:7" x14ac:dyDescent="0.25">
      <c r="G351851" t="s">
        <v>2457</v>
      </c>
    </row>
    <row r="351852" spans="7:7" x14ac:dyDescent="0.25">
      <c r="G351852" t="s">
        <v>2458</v>
      </c>
    </row>
    <row r="351853" spans="7:7" x14ac:dyDescent="0.25">
      <c r="G351853" t="s">
        <v>2459</v>
      </c>
    </row>
    <row r="351854" spans="7:7" x14ac:dyDescent="0.25">
      <c r="G351854" t="s">
        <v>2460</v>
      </c>
    </row>
    <row r="351855" spans="7:7" x14ac:dyDescent="0.25">
      <c r="G351855" t="s">
        <v>2461</v>
      </c>
    </row>
    <row r="351856" spans="7:7" x14ac:dyDescent="0.25">
      <c r="G351856" t="s">
        <v>2462</v>
      </c>
    </row>
    <row r="351857" spans="7:7" x14ac:dyDescent="0.25">
      <c r="G351857" t="s">
        <v>2463</v>
      </c>
    </row>
    <row r="351858" spans="7:7" x14ac:dyDescent="0.25">
      <c r="G351858" t="s">
        <v>2464</v>
      </c>
    </row>
    <row r="351859" spans="7:7" x14ac:dyDescent="0.25">
      <c r="G351859" t="s">
        <v>2465</v>
      </c>
    </row>
    <row r="351860" spans="7:7" x14ac:dyDescent="0.25">
      <c r="G351860" t="s">
        <v>2466</v>
      </c>
    </row>
    <row r="351861" spans="7:7" x14ac:dyDescent="0.25">
      <c r="G351861" t="s">
        <v>2467</v>
      </c>
    </row>
    <row r="351862" spans="7:7" x14ac:dyDescent="0.25">
      <c r="G351862" t="s">
        <v>2468</v>
      </c>
    </row>
    <row r="351863" spans="7:7" x14ac:dyDescent="0.25">
      <c r="G351863" t="s">
        <v>2469</v>
      </c>
    </row>
    <row r="351864" spans="7:7" x14ac:dyDescent="0.25">
      <c r="G351864" t="s">
        <v>2470</v>
      </c>
    </row>
    <row r="351865" spans="7:7" x14ac:dyDescent="0.25">
      <c r="G351865" t="s">
        <v>2471</v>
      </c>
    </row>
    <row r="351866" spans="7:7" x14ac:dyDescent="0.25">
      <c r="G351866" t="s">
        <v>2472</v>
      </c>
    </row>
    <row r="351867" spans="7:7" x14ac:dyDescent="0.25">
      <c r="G351867" t="s">
        <v>2473</v>
      </c>
    </row>
    <row r="351868" spans="7:7" x14ac:dyDescent="0.25">
      <c r="G351868" t="s">
        <v>2474</v>
      </c>
    </row>
    <row r="351869" spans="7:7" x14ac:dyDescent="0.25">
      <c r="G351869" t="s">
        <v>2475</v>
      </c>
    </row>
    <row r="351870" spans="7:7" x14ac:dyDescent="0.25">
      <c r="G351870" t="s">
        <v>2476</v>
      </c>
    </row>
    <row r="351871" spans="7:7" x14ac:dyDescent="0.25">
      <c r="G351871" t="s">
        <v>2477</v>
      </c>
    </row>
    <row r="351872" spans="7:7" x14ac:dyDescent="0.25">
      <c r="G351872" t="s">
        <v>2478</v>
      </c>
    </row>
    <row r="351873" spans="7:7" x14ac:dyDescent="0.25">
      <c r="G351873" t="s">
        <v>2479</v>
      </c>
    </row>
    <row r="351874" spans="7:7" x14ac:dyDescent="0.25">
      <c r="G351874" t="s">
        <v>2480</v>
      </c>
    </row>
    <row r="351875" spans="7:7" x14ac:dyDescent="0.25">
      <c r="G351875" t="s">
        <v>2481</v>
      </c>
    </row>
    <row r="351876" spans="7:7" x14ac:dyDescent="0.25">
      <c r="G351876" t="s">
        <v>2482</v>
      </c>
    </row>
    <row r="351877" spans="7:7" x14ac:dyDescent="0.25">
      <c r="G351877" t="s">
        <v>2483</v>
      </c>
    </row>
    <row r="351878" spans="7:7" x14ac:dyDescent="0.25">
      <c r="G351878" t="s">
        <v>2484</v>
      </c>
    </row>
    <row r="351879" spans="7:7" x14ac:dyDescent="0.25">
      <c r="G351879" t="s">
        <v>2485</v>
      </c>
    </row>
    <row r="351880" spans="7:7" x14ac:dyDescent="0.25">
      <c r="G351880" t="s">
        <v>2486</v>
      </c>
    </row>
    <row r="351881" spans="7:7" x14ac:dyDescent="0.25">
      <c r="G351881" t="s">
        <v>2487</v>
      </c>
    </row>
    <row r="351882" spans="7:7" x14ac:dyDescent="0.25">
      <c r="G351882" t="s">
        <v>2488</v>
      </c>
    </row>
    <row r="351883" spans="7:7" x14ac:dyDescent="0.25">
      <c r="G351883" t="s">
        <v>2489</v>
      </c>
    </row>
    <row r="351884" spans="7:7" x14ac:dyDescent="0.25">
      <c r="G351884" t="s">
        <v>2490</v>
      </c>
    </row>
    <row r="351885" spans="7:7" x14ac:dyDescent="0.25">
      <c r="G351885" t="s">
        <v>2491</v>
      </c>
    </row>
    <row r="351886" spans="7:7" x14ac:dyDescent="0.25">
      <c r="G351886" t="s">
        <v>2492</v>
      </c>
    </row>
    <row r="351887" spans="7:7" x14ac:dyDescent="0.25">
      <c r="G351887" t="s">
        <v>2493</v>
      </c>
    </row>
    <row r="351888" spans="7:7" x14ac:dyDescent="0.25">
      <c r="G351888" t="s">
        <v>2494</v>
      </c>
    </row>
    <row r="351889" spans="7:7" x14ac:dyDescent="0.25">
      <c r="G351889" t="s">
        <v>2495</v>
      </c>
    </row>
    <row r="351890" spans="7:7" x14ac:dyDescent="0.25">
      <c r="G351890" t="s">
        <v>2496</v>
      </c>
    </row>
    <row r="351891" spans="7:7" x14ac:dyDescent="0.25">
      <c r="G351891" t="s">
        <v>2497</v>
      </c>
    </row>
    <row r="351892" spans="7:7" x14ac:dyDescent="0.25">
      <c r="G351892" t="s">
        <v>2498</v>
      </c>
    </row>
    <row r="351893" spans="7:7" x14ac:dyDescent="0.25">
      <c r="G351893" t="s">
        <v>2499</v>
      </c>
    </row>
    <row r="351894" spans="7:7" x14ac:dyDescent="0.25">
      <c r="G351894" t="s">
        <v>2500</v>
      </c>
    </row>
    <row r="351895" spans="7:7" x14ac:dyDescent="0.25">
      <c r="G351895" t="s">
        <v>2501</v>
      </c>
    </row>
    <row r="351896" spans="7:7" x14ac:dyDescent="0.25">
      <c r="G351896" t="s">
        <v>2502</v>
      </c>
    </row>
    <row r="351897" spans="7:7" x14ac:dyDescent="0.25">
      <c r="G351897" t="s">
        <v>2503</v>
      </c>
    </row>
    <row r="351898" spans="7:7" x14ac:dyDescent="0.25">
      <c r="G351898" t="s">
        <v>2504</v>
      </c>
    </row>
    <row r="351899" spans="7:7" x14ac:dyDescent="0.25">
      <c r="G351899" t="s">
        <v>2505</v>
      </c>
    </row>
    <row r="351900" spans="7:7" x14ac:dyDescent="0.25">
      <c r="G351900" t="s">
        <v>2506</v>
      </c>
    </row>
    <row r="351901" spans="7:7" x14ac:dyDescent="0.25">
      <c r="G351901" t="s">
        <v>2507</v>
      </c>
    </row>
    <row r="351902" spans="7:7" x14ac:dyDescent="0.25">
      <c r="G351902" t="s">
        <v>2508</v>
      </c>
    </row>
    <row r="351903" spans="7:7" x14ac:dyDescent="0.25">
      <c r="G351903" t="s">
        <v>2509</v>
      </c>
    </row>
    <row r="351904" spans="7:7" x14ac:dyDescent="0.25">
      <c r="G351904" t="s">
        <v>2510</v>
      </c>
    </row>
    <row r="351905" spans="7:7" x14ac:dyDescent="0.25">
      <c r="G351905" t="s">
        <v>2511</v>
      </c>
    </row>
    <row r="351906" spans="7:7" x14ac:dyDescent="0.25">
      <c r="G351906" t="s">
        <v>2512</v>
      </c>
    </row>
    <row r="351907" spans="7:7" x14ac:dyDescent="0.25">
      <c r="G351907" t="s">
        <v>2513</v>
      </c>
    </row>
    <row r="351908" spans="7:7" x14ac:dyDescent="0.25">
      <c r="G351908" t="s">
        <v>2514</v>
      </c>
    </row>
    <row r="351909" spans="7:7" x14ac:dyDescent="0.25">
      <c r="G351909" t="s">
        <v>2515</v>
      </c>
    </row>
    <row r="351910" spans="7:7" x14ac:dyDescent="0.25">
      <c r="G351910" t="s">
        <v>2516</v>
      </c>
    </row>
    <row r="351911" spans="7:7" x14ac:dyDescent="0.25">
      <c r="G351911" t="s">
        <v>2517</v>
      </c>
    </row>
    <row r="351912" spans="7:7" x14ac:dyDescent="0.25">
      <c r="G351912" t="s">
        <v>2518</v>
      </c>
    </row>
    <row r="351913" spans="7:7" x14ac:dyDescent="0.25">
      <c r="G351913" t="s">
        <v>2519</v>
      </c>
    </row>
    <row r="351914" spans="7:7" x14ac:dyDescent="0.25">
      <c r="G351914" t="s">
        <v>2520</v>
      </c>
    </row>
    <row r="351915" spans="7:7" x14ac:dyDescent="0.25">
      <c r="G351915" t="s">
        <v>2521</v>
      </c>
    </row>
    <row r="351916" spans="7:7" x14ac:dyDescent="0.25">
      <c r="G351916" t="s">
        <v>2522</v>
      </c>
    </row>
    <row r="351917" spans="7:7" x14ac:dyDescent="0.25">
      <c r="G351917" t="s">
        <v>2523</v>
      </c>
    </row>
    <row r="351918" spans="7:7" x14ac:dyDescent="0.25">
      <c r="G351918" t="s">
        <v>2524</v>
      </c>
    </row>
    <row r="351919" spans="7:7" x14ac:dyDescent="0.25">
      <c r="G351919" t="s">
        <v>2525</v>
      </c>
    </row>
    <row r="351920" spans="7:7" x14ac:dyDescent="0.25">
      <c r="G351920" t="s">
        <v>2526</v>
      </c>
    </row>
    <row r="351921" spans="7:7" x14ac:dyDescent="0.25">
      <c r="G351921" t="s">
        <v>2527</v>
      </c>
    </row>
    <row r="351922" spans="7:7" x14ac:dyDescent="0.25">
      <c r="G351922" t="s">
        <v>2528</v>
      </c>
    </row>
    <row r="351923" spans="7:7" x14ac:dyDescent="0.25">
      <c r="G351923" t="s">
        <v>2529</v>
      </c>
    </row>
    <row r="351924" spans="7:7" x14ac:dyDescent="0.25">
      <c r="G351924" t="s">
        <v>2530</v>
      </c>
    </row>
    <row r="351925" spans="7:7" x14ac:dyDescent="0.25">
      <c r="G351925" t="s">
        <v>2531</v>
      </c>
    </row>
    <row r="351926" spans="7:7" x14ac:dyDescent="0.25">
      <c r="G351926" t="s">
        <v>2532</v>
      </c>
    </row>
    <row r="351927" spans="7:7" x14ac:dyDescent="0.25">
      <c r="G351927" t="s">
        <v>2533</v>
      </c>
    </row>
    <row r="351928" spans="7:7" x14ac:dyDescent="0.25">
      <c r="G351928" t="s">
        <v>2534</v>
      </c>
    </row>
    <row r="351929" spans="7:7" x14ac:dyDescent="0.25">
      <c r="G351929" t="s">
        <v>2535</v>
      </c>
    </row>
    <row r="351930" spans="7:7" x14ac:dyDescent="0.25">
      <c r="G351930" t="s">
        <v>2536</v>
      </c>
    </row>
    <row r="351931" spans="7:7" x14ac:dyDescent="0.25">
      <c r="G351931" t="s">
        <v>2537</v>
      </c>
    </row>
    <row r="351932" spans="7:7" x14ac:dyDescent="0.25">
      <c r="G351932" t="s">
        <v>2538</v>
      </c>
    </row>
    <row r="351933" spans="7:7" x14ac:dyDescent="0.25">
      <c r="G351933" t="s">
        <v>2539</v>
      </c>
    </row>
    <row r="351934" spans="7:7" x14ac:dyDescent="0.25">
      <c r="G351934" t="s">
        <v>2540</v>
      </c>
    </row>
    <row r="351935" spans="7:7" x14ac:dyDescent="0.25">
      <c r="G351935" t="s">
        <v>2541</v>
      </c>
    </row>
    <row r="351936" spans="7:7" x14ac:dyDescent="0.25">
      <c r="G351936" t="s">
        <v>2542</v>
      </c>
    </row>
    <row r="351937" spans="7:7" x14ac:dyDescent="0.25">
      <c r="G351937" t="s">
        <v>2543</v>
      </c>
    </row>
    <row r="351938" spans="7:7" x14ac:dyDescent="0.25">
      <c r="G351938" t="s">
        <v>2544</v>
      </c>
    </row>
    <row r="351939" spans="7:7" x14ac:dyDescent="0.25">
      <c r="G351939" t="s">
        <v>2545</v>
      </c>
    </row>
    <row r="351940" spans="7:7" x14ac:dyDescent="0.25">
      <c r="G351940" t="s">
        <v>2546</v>
      </c>
    </row>
    <row r="351941" spans="7:7" x14ac:dyDescent="0.25">
      <c r="G351941" t="s">
        <v>2547</v>
      </c>
    </row>
    <row r="351942" spans="7:7" x14ac:dyDescent="0.25">
      <c r="G351942" t="s">
        <v>2548</v>
      </c>
    </row>
    <row r="351943" spans="7:7" x14ac:dyDescent="0.25">
      <c r="G351943" t="s">
        <v>2549</v>
      </c>
    </row>
    <row r="351944" spans="7:7" x14ac:dyDescent="0.25">
      <c r="G351944" t="s">
        <v>2550</v>
      </c>
    </row>
    <row r="351945" spans="7:7" x14ac:dyDescent="0.25">
      <c r="G351945" t="s">
        <v>2551</v>
      </c>
    </row>
    <row r="351946" spans="7:7" x14ac:dyDescent="0.25">
      <c r="G351946" t="s">
        <v>2552</v>
      </c>
    </row>
    <row r="351947" spans="7:7" x14ac:dyDescent="0.25">
      <c r="G351947" t="s">
        <v>2553</v>
      </c>
    </row>
    <row r="351948" spans="7:7" x14ac:dyDescent="0.25">
      <c r="G351948" t="s">
        <v>2554</v>
      </c>
    </row>
    <row r="351949" spans="7:7" x14ac:dyDescent="0.25">
      <c r="G351949" t="s">
        <v>2555</v>
      </c>
    </row>
    <row r="351950" spans="7:7" x14ac:dyDescent="0.25">
      <c r="G351950" t="s">
        <v>2556</v>
      </c>
    </row>
    <row r="351951" spans="7:7" x14ac:dyDescent="0.25">
      <c r="G351951" t="s">
        <v>2557</v>
      </c>
    </row>
    <row r="351952" spans="7:7" x14ac:dyDescent="0.25">
      <c r="G351952" t="s">
        <v>2558</v>
      </c>
    </row>
    <row r="351953" spans="7:7" x14ac:dyDescent="0.25">
      <c r="G351953" t="s">
        <v>2559</v>
      </c>
    </row>
    <row r="351954" spans="7:7" x14ac:dyDescent="0.25">
      <c r="G351954" t="s">
        <v>2560</v>
      </c>
    </row>
    <row r="351955" spans="7:7" x14ac:dyDescent="0.25">
      <c r="G351955" t="s">
        <v>2561</v>
      </c>
    </row>
    <row r="351956" spans="7:7" x14ac:dyDescent="0.25">
      <c r="G351956" t="s">
        <v>2562</v>
      </c>
    </row>
    <row r="351957" spans="7:7" x14ac:dyDescent="0.25">
      <c r="G351957" t="s">
        <v>2563</v>
      </c>
    </row>
    <row r="351958" spans="7:7" x14ac:dyDescent="0.25">
      <c r="G351958" t="s">
        <v>2564</v>
      </c>
    </row>
    <row r="351959" spans="7:7" x14ac:dyDescent="0.25">
      <c r="G351959" t="s">
        <v>2565</v>
      </c>
    </row>
    <row r="351960" spans="7:7" x14ac:dyDescent="0.25">
      <c r="G351960" t="s">
        <v>2566</v>
      </c>
    </row>
    <row r="351961" spans="7:7" x14ac:dyDescent="0.25">
      <c r="G351961" t="s">
        <v>2567</v>
      </c>
    </row>
    <row r="351962" spans="7:7" x14ac:dyDescent="0.25">
      <c r="G351962" t="s">
        <v>2568</v>
      </c>
    </row>
    <row r="351963" spans="7:7" x14ac:dyDescent="0.25">
      <c r="G351963" t="s">
        <v>2569</v>
      </c>
    </row>
    <row r="351964" spans="7:7" x14ac:dyDescent="0.25">
      <c r="G351964" t="s">
        <v>2570</v>
      </c>
    </row>
    <row r="351965" spans="7:7" x14ac:dyDescent="0.25">
      <c r="G351965" t="s">
        <v>2571</v>
      </c>
    </row>
    <row r="351966" spans="7:7" x14ac:dyDescent="0.25">
      <c r="G351966" t="s">
        <v>2572</v>
      </c>
    </row>
    <row r="351967" spans="7:7" x14ac:dyDescent="0.25">
      <c r="G351967" t="s">
        <v>2573</v>
      </c>
    </row>
    <row r="351968" spans="7:7" x14ac:dyDescent="0.25">
      <c r="G351968" t="s">
        <v>2574</v>
      </c>
    </row>
    <row r="351969" spans="7:7" x14ac:dyDescent="0.25">
      <c r="G351969" t="s">
        <v>2575</v>
      </c>
    </row>
    <row r="351970" spans="7:7" x14ac:dyDescent="0.25">
      <c r="G351970" t="s">
        <v>2576</v>
      </c>
    </row>
    <row r="351971" spans="7:7" x14ac:dyDescent="0.25">
      <c r="G351971" t="s">
        <v>2577</v>
      </c>
    </row>
    <row r="351972" spans="7:7" x14ac:dyDescent="0.25">
      <c r="G351972" t="s">
        <v>2578</v>
      </c>
    </row>
    <row r="351973" spans="7:7" x14ac:dyDescent="0.25">
      <c r="G351973" t="s">
        <v>2579</v>
      </c>
    </row>
    <row r="351974" spans="7:7" x14ac:dyDescent="0.25">
      <c r="G351974" t="s">
        <v>2580</v>
      </c>
    </row>
    <row r="351975" spans="7:7" x14ac:dyDescent="0.25">
      <c r="G351975" t="s">
        <v>2581</v>
      </c>
    </row>
    <row r="351976" spans="7:7" x14ac:dyDescent="0.25">
      <c r="G351976" t="s">
        <v>2582</v>
      </c>
    </row>
    <row r="351977" spans="7:7" x14ac:dyDescent="0.25">
      <c r="G351977" t="s">
        <v>2583</v>
      </c>
    </row>
    <row r="351978" spans="7:7" x14ac:dyDescent="0.25">
      <c r="G351978" t="s">
        <v>2584</v>
      </c>
    </row>
    <row r="351979" spans="7:7" x14ac:dyDescent="0.25">
      <c r="G351979" t="s">
        <v>2585</v>
      </c>
    </row>
    <row r="351980" spans="7:7" x14ac:dyDescent="0.25">
      <c r="G351980" t="s">
        <v>2586</v>
      </c>
    </row>
    <row r="351981" spans="7:7" x14ac:dyDescent="0.25">
      <c r="G351981" t="s">
        <v>2587</v>
      </c>
    </row>
    <row r="351982" spans="7:7" x14ac:dyDescent="0.25">
      <c r="G351982" t="s">
        <v>2588</v>
      </c>
    </row>
    <row r="351983" spans="7:7" x14ac:dyDescent="0.25">
      <c r="G351983" t="s">
        <v>2589</v>
      </c>
    </row>
    <row r="351984" spans="7:7" x14ac:dyDescent="0.25">
      <c r="G351984" t="s">
        <v>2590</v>
      </c>
    </row>
    <row r="351985" spans="7:7" x14ac:dyDescent="0.25">
      <c r="G351985" t="s">
        <v>2591</v>
      </c>
    </row>
    <row r="351986" spans="7:7" x14ac:dyDescent="0.25">
      <c r="G351986" t="s">
        <v>2592</v>
      </c>
    </row>
    <row r="351987" spans="7:7" x14ac:dyDescent="0.25">
      <c r="G351987" t="s">
        <v>2593</v>
      </c>
    </row>
    <row r="351988" spans="7:7" x14ac:dyDescent="0.25">
      <c r="G351988" t="s">
        <v>2594</v>
      </c>
    </row>
    <row r="351989" spans="7:7" x14ac:dyDescent="0.25">
      <c r="G351989" t="s">
        <v>2595</v>
      </c>
    </row>
    <row r="351990" spans="7:7" x14ac:dyDescent="0.25">
      <c r="G351990" t="s">
        <v>2596</v>
      </c>
    </row>
    <row r="351991" spans="7:7" x14ac:dyDescent="0.25">
      <c r="G351991" t="s">
        <v>2597</v>
      </c>
    </row>
    <row r="351992" spans="7:7" x14ac:dyDescent="0.25">
      <c r="G351992" t="s">
        <v>2598</v>
      </c>
    </row>
    <row r="351993" spans="7:7" x14ac:dyDescent="0.25">
      <c r="G351993" t="s">
        <v>2599</v>
      </c>
    </row>
    <row r="351994" spans="7:7" x14ac:dyDescent="0.25">
      <c r="G351994" t="s">
        <v>2600</v>
      </c>
    </row>
    <row r="351995" spans="7:7" x14ac:dyDescent="0.25">
      <c r="G351995" t="s">
        <v>2601</v>
      </c>
    </row>
    <row r="351996" spans="7:7" x14ac:dyDescent="0.25">
      <c r="G351996" t="s">
        <v>2602</v>
      </c>
    </row>
    <row r="351997" spans="7:7" x14ac:dyDescent="0.25">
      <c r="G351997" t="s">
        <v>2603</v>
      </c>
    </row>
    <row r="351998" spans="7:7" x14ac:dyDescent="0.25">
      <c r="G351998" t="s">
        <v>2604</v>
      </c>
    </row>
    <row r="351999" spans="7:7" x14ac:dyDescent="0.25">
      <c r="G351999" t="s">
        <v>2605</v>
      </c>
    </row>
    <row r="352000" spans="7:7" x14ac:dyDescent="0.25">
      <c r="G352000" t="s">
        <v>2606</v>
      </c>
    </row>
    <row r="352001" spans="7:7" x14ac:dyDescent="0.25">
      <c r="G352001" t="s">
        <v>2607</v>
      </c>
    </row>
    <row r="352002" spans="7:7" x14ac:dyDescent="0.25">
      <c r="G352002" t="s">
        <v>2608</v>
      </c>
    </row>
    <row r="352003" spans="7:7" x14ac:dyDescent="0.25">
      <c r="G352003" t="s">
        <v>2609</v>
      </c>
    </row>
    <row r="352004" spans="7:7" x14ac:dyDescent="0.25">
      <c r="G352004" t="s">
        <v>2610</v>
      </c>
    </row>
    <row r="352005" spans="7:7" x14ac:dyDescent="0.25">
      <c r="G352005" t="s">
        <v>2611</v>
      </c>
    </row>
    <row r="352006" spans="7:7" x14ac:dyDescent="0.25">
      <c r="G352006" t="s">
        <v>2612</v>
      </c>
    </row>
    <row r="352007" spans="7:7" x14ac:dyDescent="0.25">
      <c r="G352007" t="s">
        <v>2613</v>
      </c>
    </row>
    <row r="352008" spans="7:7" x14ac:dyDescent="0.25">
      <c r="G352008" t="s">
        <v>2614</v>
      </c>
    </row>
    <row r="352009" spans="7:7" x14ac:dyDescent="0.25">
      <c r="G352009" t="s">
        <v>2615</v>
      </c>
    </row>
    <row r="352010" spans="7:7" x14ac:dyDescent="0.25">
      <c r="G352010" t="s">
        <v>2616</v>
      </c>
    </row>
    <row r="352011" spans="7:7" x14ac:dyDescent="0.25">
      <c r="G352011" t="s">
        <v>2617</v>
      </c>
    </row>
    <row r="352012" spans="7:7" x14ac:dyDescent="0.25">
      <c r="G352012" t="s">
        <v>2618</v>
      </c>
    </row>
    <row r="352013" spans="7:7" x14ac:dyDescent="0.25">
      <c r="G352013" t="s">
        <v>2619</v>
      </c>
    </row>
    <row r="352014" spans="7:7" x14ac:dyDescent="0.25">
      <c r="G352014" t="s">
        <v>2620</v>
      </c>
    </row>
    <row r="352015" spans="7:7" x14ac:dyDescent="0.25">
      <c r="G352015" t="s">
        <v>2621</v>
      </c>
    </row>
    <row r="352016" spans="7:7" x14ac:dyDescent="0.25">
      <c r="G352016" t="s">
        <v>2622</v>
      </c>
    </row>
    <row r="352017" spans="7:7" x14ac:dyDescent="0.25">
      <c r="G352017" t="s">
        <v>2623</v>
      </c>
    </row>
    <row r="352018" spans="7:7" x14ac:dyDescent="0.25">
      <c r="G352018" t="s">
        <v>2624</v>
      </c>
    </row>
    <row r="352019" spans="7:7" x14ac:dyDescent="0.25">
      <c r="G352019" t="s">
        <v>2625</v>
      </c>
    </row>
    <row r="352020" spans="7:7" x14ac:dyDescent="0.25">
      <c r="G352020" t="s">
        <v>2626</v>
      </c>
    </row>
    <row r="352021" spans="7:7" x14ac:dyDescent="0.25">
      <c r="G352021" t="s">
        <v>2627</v>
      </c>
    </row>
    <row r="352022" spans="7:7" x14ac:dyDescent="0.25">
      <c r="G352022" t="s">
        <v>2628</v>
      </c>
    </row>
    <row r="352023" spans="7:7" x14ac:dyDescent="0.25">
      <c r="G352023" t="s">
        <v>2629</v>
      </c>
    </row>
    <row r="352024" spans="7:7" x14ac:dyDescent="0.25">
      <c r="G352024" t="s">
        <v>2630</v>
      </c>
    </row>
    <row r="352025" spans="7:7" x14ac:dyDescent="0.25">
      <c r="G352025" t="s">
        <v>2631</v>
      </c>
    </row>
    <row r="352026" spans="7:7" x14ac:dyDescent="0.25">
      <c r="G352026" t="s">
        <v>2632</v>
      </c>
    </row>
    <row r="352027" spans="7:7" x14ac:dyDescent="0.25">
      <c r="G352027" t="s">
        <v>2633</v>
      </c>
    </row>
    <row r="352028" spans="7:7" x14ac:dyDescent="0.25">
      <c r="G352028" t="s">
        <v>2634</v>
      </c>
    </row>
    <row r="352029" spans="7:7" x14ac:dyDescent="0.25">
      <c r="G352029" t="s">
        <v>2635</v>
      </c>
    </row>
    <row r="352030" spans="7:7" x14ac:dyDescent="0.25">
      <c r="G352030" t="s">
        <v>2636</v>
      </c>
    </row>
    <row r="352031" spans="7:7" x14ac:dyDescent="0.25">
      <c r="G352031" t="s">
        <v>2637</v>
      </c>
    </row>
    <row r="352032" spans="7:7" x14ac:dyDescent="0.25">
      <c r="G352032" t="s">
        <v>2638</v>
      </c>
    </row>
    <row r="352033" spans="7:7" x14ac:dyDescent="0.25">
      <c r="G352033" t="s">
        <v>2639</v>
      </c>
    </row>
    <row r="352034" spans="7:7" x14ac:dyDescent="0.25">
      <c r="G352034" t="s">
        <v>2640</v>
      </c>
    </row>
    <row r="352035" spans="7:7" x14ac:dyDescent="0.25">
      <c r="G352035" t="s">
        <v>2641</v>
      </c>
    </row>
    <row r="352036" spans="7:7" x14ac:dyDescent="0.25">
      <c r="G352036" t="s">
        <v>2642</v>
      </c>
    </row>
    <row r="352037" spans="7:7" x14ac:dyDescent="0.25">
      <c r="G352037" t="s">
        <v>2643</v>
      </c>
    </row>
    <row r="352038" spans="7:7" x14ac:dyDescent="0.25">
      <c r="G352038" t="s">
        <v>2644</v>
      </c>
    </row>
    <row r="352039" spans="7:7" x14ac:dyDescent="0.25">
      <c r="G352039" t="s">
        <v>2645</v>
      </c>
    </row>
    <row r="352040" spans="7:7" x14ac:dyDescent="0.25">
      <c r="G352040" t="s">
        <v>2646</v>
      </c>
    </row>
    <row r="352041" spans="7:7" x14ac:dyDescent="0.25">
      <c r="G352041" t="s">
        <v>2647</v>
      </c>
    </row>
    <row r="352042" spans="7:7" x14ac:dyDescent="0.25">
      <c r="G352042" t="s">
        <v>2648</v>
      </c>
    </row>
    <row r="352043" spans="7:7" x14ac:dyDescent="0.25">
      <c r="G352043" t="s">
        <v>2649</v>
      </c>
    </row>
    <row r="352044" spans="7:7" x14ac:dyDescent="0.25">
      <c r="G352044" t="s">
        <v>2650</v>
      </c>
    </row>
    <row r="352045" spans="7:7" x14ac:dyDescent="0.25">
      <c r="G352045" t="s">
        <v>2651</v>
      </c>
    </row>
    <row r="352046" spans="7:7" x14ac:dyDescent="0.25">
      <c r="G352046" t="s">
        <v>2652</v>
      </c>
    </row>
    <row r="352047" spans="7:7" x14ac:dyDescent="0.25">
      <c r="G352047" t="s">
        <v>2653</v>
      </c>
    </row>
    <row r="352048" spans="7:7" x14ac:dyDescent="0.25">
      <c r="G352048" t="s">
        <v>2654</v>
      </c>
    </row>
    <row r="352049" spans="7:7" x14ac:dyDescent="0.25">
      <c r="G352049" t="s">
        <v>2655</v>
      </c>
    </row>
    <row r="352050" spans="7:7" x14ac:dyDescent="0.25">
      <c r="G352050" t="s">
        <v>2656</v>
      </c>
    </row>
    <row r="352051" spans="7:7" x14ac:dyDescent="0.25">
      <c r="G352051" t="s">
        <v>2657</v>
      </c>
    </row>
    <row r="352052" spans="7:7" x14ac:dyDescent="0.25">
      <c r="G352052" t="s">
        <v>2658</v>
      </c>
    </row>
    <row r="352053" spans="7:7" x14ac:dyDescent="0.25">
      <c r="G352053" t="s">
        <v>2659</v>
      </c>
    </row>
    <row r="352054" spans="7:7" x14ac:dyDescent="0.25">
      <c r="G352054" t="s">
        <v>2660</v>
      </c>
    </row>
    <row r="352055" spans="7:7" x14ac:dyDescent="0.25">
      <c r="G352055" t="s">
        <v>2661</v>
      </c>
    </row>
    <row r="352056" spans="7:7" x14ac:dyDescent="0.25">
      <c r="G352056" t="s">
        <v>2662</v>
      </c>
    </row>
    <row r="352057" spans="7:7" x14ac:dyDescent="0.25">
      <c r="G352057" t="s">
        <v>2663</v>
      </c>
    </row>
    <row r="352058" spans="7:7" x14ac:dyDescent="0.25">
      <c r="G352058" t="s">
        <v>2664</v>
      </c>
    </row>
    <row r="352059" spans="7:7" x14ac:dyDescent="0.25">
      <c r="G352059" t="s">
        <v>2665</v>
      </c>
    </row>
    <row r="352060" spans="7:7" x14ac:dyDescent="0.25">
      <c r="G352060" t="s">
        <v>2666</v>
      </c>
    </row>
    <row r="352061" spans="7:7" x14ac:dyDescent="0.25">
      <c r="G352061" t="s">
        <v>2667</v>
      </c>
    </row>
    <row r="352062" spans="7:7" x14ac:dyDescent="0.25">
      <c r="G352062" t="s">
        <v>2668</v>
      </c>
    </row>
    <row r="352063" spans="7:7" x14ac:dyDescent="0.25">
      <c r="G352063" t="s">
        <v>2669</v>
      </c>
    </row>
    <row r="352064" spans="7:7" x14ac:dyDescent="0.25">
      <c r="G352064" t="s">
        <v>2670</v>
      </c>
    </row>
    <row r="352065" spans="7:7" x14ac:dyDescent="0.25">
      <c r="G352065" t="s">
        <v>2671</v>
      </c>
    </row>
    <row r="352066" spans="7:7" x14ac:dyDescent="0.25">
      <c r="G352066" t="s">
        <v>2672</v>
      </c>
    </row>
    <row r="352067" spans="7:7" x14ac:dyDescent="0.25">
      <c r="G352067" t="s">
        <v>2673</v>
      </c>
    </row>
    <row r="352068" spans="7:7" x14ac:dyDescent="0.25">
      <c r="G352068" t="s">
        <v>2674</v>
      </c>
    </row>
    <row r="352069" spans="7:7" x14ac:dyDescent="0.25">
      <c r="G352069" t="s">
        <v>2675</v>
      </c>
    </row>
    <row r="352070" spans="7:7" x14ac:dyDescent="0.25">
      <c r="G352070" t="s">
        <v>2676</v>
      </c>
    </row>
    <row r="352071" spans="7:7" x14ac:dyDescent="0.25">
      <c r="G352071" t="s">
        <v>2677</v>
      </c>
    </row>
    <row r="352072" spans="7:7" x14ac:dyDescent="0.25">
      <c r="G352072" t="s">
        <v>2678</v>
      </c>
    </row>
    <row r="352073" spans="7:7" x14ac:dyDescent="0.25">
      <c r="G352073" t="s">
        <v>2679</v>
      </c>
    </row>
    <row r="352074" spans="7:7" x14ac:dyDescent="0.25">
      <c r="G352074" t="s">
        <v>2680</v>
      </c>
    </row>
    <row r="352075" spans="7:7" x14ac:dyDescent="0.25">
      <c r="G352075" t="s">
        <v>2681</v>
      </c>
    </row>
    <row r="352076" spans="7:7" x14ac:dyDescent="0.25">
      <c r="G352076" t="s">
        <v>2682</v>
      </c>
    </row>
    <row r="352077" spans="7:7" x14ac:dyDescent="0.25">
      <c r="G352077" t="s">
        <v>2683</v>
      </c>
    </row>
    <row r="352078" spans="7:7" x14ac:dyDescent="0.25">
      <c r="G352078" t="s">
        <v>2684</v>
      </c>
    </row>
    <row r="352079" spans="7:7" x14ac:dyDescent="0.25">
      <c r="G352079" t="s">
        <v>2685</v>
      </c>
    </row>
    <row r="352080" spans="7:7" x14ac:dyDescent="0.25">
      <c r="G352080" t="s">
        <v>2686</v>
      </c>
    </row>
    <row r="352081" spans="7:7" x14ac:dyDescent="0.25">
      <c r="G352081" t="s">
        <v>2687</v>
      </c>
    </row>
    <row r="352082" spans="7:7" x14ac:dyDescent="0.25">
      <c r="G352082" t="s">
        <v>2688</v>
      </c>
    </row>
    <row r="352083" spans="7:7" x14ac:dyDescent="0.25">
      <c r="G352083" t="s">
        <v>2689</v>
      </c>
    </row>
    <row r="352084" spans="7:7" x14ac:dyDescent="0.25">
      <c r="G352084" t="s">
        <v>2690</v>
      </c>
    </row>
    <row r="352085" spans="7:7" x14ac:dyDescent="0.25">
      <c r="G352085" t="s">
        <v>2691</v>
      </c>
    </row>
    <row r="352086" spans="7:7" x14ac:dyDescent="0.25">
      <c r="G352086" t="s">
        <v>2692</v>
      </c>
    </row>
    <row r="352087" spans="7:7" x14ac:dyDescent="0.25">
      <c r="G352087" t="s">
        <v>2693</v>
      </c>
    </row>
    <row r="352088" spans="7:7" x14ac:dyDescent="0.25">
      <c r="G352088" t="s">
        <v>2694</v>
      </c>
    </row>
    <row r="352089" spans="7:7" x14ac:dyDescent="0.25">
      <c r="G352089" t="s">
        <v>2695</v>
      </c>
    </row>
    <row r="352090" spans="7:7" x14ac:dyDescent="0.25">
      <c r="G352090" t="s">
        <v>2696</v>
      </c>
    </row>
    <row r="352091" spans="7:7" x14ac:dyDescent="0.25">
      <c r="G352091" t="s">
        <v>2697</v>
      </c>
    </row>
    <row r="352092" spans="7:7" x14ac:dyDescent="0.25">
      <c r="G352092" t="s">
        <v>2698</v>
      </c>
    </row>
    <row r="352093" spans="7:7" x14ac:dyDescent="0.25">
      <c r="G352093" t="s">
        <v>2699</v>
      </c>
    </row>
    <row r="352094" spans="7:7" x14ac:dyDescent="0.25">
      <c r="G352094" t="s">
        <v>2700</v>
      </c>
    </row>
    <row r="352095" spans="7:7" x14ac:dyDescent="0.25">
      <c r="G352095" t="s">
        <v>2701</v>
      </c>
    </row>
    <row r="352096" spans="7:7" x14ac:dyDescent="0.25">
      <c r="G352096" t="s">
        <v>2702</v>
      </c>
    </row>
    <row r="352097" spans="7:7" x14ac:dyDescent="0.25">
      <c r="G352097" t="s">
        <v>2703</v>
      </c>
    </row>
    <row r="352098" spans="7:7" x14ac:dyDescent="0.25">
      <c r="G352098" t="s">
        <v>2704</v>
      </c>
    </row>
    <row r="352099" spans="7:7" x14ac:dyDescent="0.25">
      <c r="G352099" t="s">
        <v>2705</v>
      </c>
    </row>
    <row r="352100" spans="7:7" x14ac:dyDescent="0.25">
      <c r="G352100" t="s">
        <v>2706</v>
      </c>
    </row>
    <row r="352101" spans="7:7" x14ac:dyDescent="0.25">
      <c r="G352101" t="s">
        <v>2707</v>
      </c>
    </row>
    <row r="352102" spans="7:7" x14ac:dyDescent="0.25">
      <c r="G352102" t="s">
        <v>2708</v>
      </c>
    </row>
    <row r="352103" spans="7:7" x14ac:dyDescent="0.25">
      <c r="G352103" t="s">
        <v>2709</v>
      </c>
    </row>
    <row r="352104" spans="7:7" x14ac:dyDescent="0.25">
      <c r="G352104" t="s">
        <v>2710</v>
      </c>
    </row>
    <row r="352105" spans="7:7" x14ac:dyDescent="0.25">
      <c r="G352105" t="s">
        <v>2711</v>
      </c>
    </row>
    <row r="352106" spans="7:7" x14ac:dyDescent="0.25">
      <c r="G352106" t="s">
        <v>2712</v>
      </c>
    </row>
    <row r="352107" spans="7:7" x14ac:dyDescent="0.25">
      <c r="G352107" t="s">
        <v>2713</v>
      </c>
    </row>
    <row r="352108" spans="7:7" x14ac:dyDescent="0.25">
      <c r="G352108" t="s">
        <v>2714</v>
      </c>
    </row>
    <row r="352109" spans="7:7" x14ac:dyDescent="0.25">
      <c r="G352109" t="s">
        <v>2715</v>
      </c>
    </row>
    <row r="352110" spans="7:7" x14ac:dyDescent="0.25">
      <c r="G352110" t="s">
        <v>2716</v>
      </c>
    </row>
    <row r="352111" spans="7:7" x14ac:dyDescent="0.25">
      <c r="G352111" t="s">
        <v>2717</v>
      </c>
    </row>
    <row r="352112" spans="7:7" x14ac:dyDescent="0.25">
      <c r="G352112" t="s">
        <v>2718</v>
      </c>
    </row>
    <row r="352113" spans="7:7" x14ac:dyDescent="0.25">
      <c r="G352113" t="s">
        <v>2719</v>
      </c>
    </row>
    <row r="352114" spans="7:7" x14ac:dyDescent="0.25">
      <c r="G352114" t="s">
        <v>2720</v>
      </c>
    </row>
    <row r="352115" spans="7:7" x14ac:dyDescent="0.25">
      <c r="G352115" t="s">
        <v>2721</v>
      </c>
    </row>
    <row r="352116" spans="7:7" x14ac:dyDescent="0.25">
      <c r="G352116" t="s">
        <v>2722</v>
      </c>
    </row>
    <row r="352117" spans="7:7" x14ac:dyDescent="0.25">
      <c r="G352117" t="s">
        <v>2723</v>
      </c>
    </row>
    <row r="352118" spans="7:7" x14ac:dyDescent="0.25">
      <c r="G352118" t="s">
        <v>2724</v>
      </c>
    </row>
    <row r="352119" spans="7:7" x14ac:dyDescent="0.25">
      <c r="G352119" t="s">
        <v>2725</v>
      </c>
    </row>
    <row r="352120" spans="7:7" x14ac:dyDescent="0.25">
      <c r="G352120" t="s">
        <v>2726</v>
      </c>
    </row>
    <row r="352121" spans="7:7" x14ac:dyDescent="0.25">
      <c r="G352121" t="s">
        <v>2727</v>
      </c>
    </row>
    <row r="352122" spans="7:7" x14ac:dyDescent="0.25">
      <c r="G352122" t="s">
        <v>2728</v>
      </c>
    </row>
    <row r="352123" spans="7:7" x14ac:dyDescent="0.25">
      <c r="G352123" t="s">
        <v>2729</v>
      </c>
    </row>
    <row r="352124" spans="7:7" x14ac:dyDescent="0.25">
      <c r="G352124" t="s">
        <v>2730</v>
      </c>
    </row>
    <row r="352125" spans="7:7" x14ac:dyDescent="0.25">
      <c r="G352125" t="s">
        <v>2731</v>
      </c>
    </row>
    <row r="352126" spans="7:7" x14ac:dyDescent="0.25">
      <c r="G352126" t="s">
        <v>2732</v>
      </c>
    </row>
    <row r="352127" spans="7:7" x14ac:dyDescent="0.25">
      <c r="G352127" t="s">
        <v>2733</v>
      </c>
    </row>
    <row r="352128" spans="7:7" x14ac:dyDescent="0.25">
      <c r="G352128" t="s">
        <v>2734</v>
      </c>
    </row>
    <row r="352129" spans="7:7" x14ac:dyDescent="0.25">
      <c r="G352129" t="s">
        <v>2735</v>
      </c>
    </row>
    <row r="352130" spans="7:7" x14ac:dyDescent="0.25">
      <c r="G352130" t="s">
        <v>2736</v>
      </c>
    </row>
    <row r="352131" spans="7:7" x14ac:dyDescent="0.25">
      <c r="G352131" t="s">
        <v>2737</v>
      </c>
    </row>
    <row r="352132" spans="7:7" x14ac:dyDescent="0.25">
      <c r="G352132" t="s">
        <v>2738</v>
      </c>
    </row>
    <row r="352133" spans="7:7" x14ac:dyDescent="0.25">
      <c r="G352133" t="s">
        <v>2739</v>
      </c>
    </row>
    <row r="352134" spans="7:7" x14ac:dyDescent="0.25">
      <c r="G352134" t="s">
        <v>2740</v>
      </c>
    </row>
    <row r="352135" spans="7:7" x14ac:dyDescent="0.25">
      <c r="G352135" t="s">
        <v>2741</v>
      </c>
    </row>
    <row r="352136" spans="7:7" x14ac:dyDescent="0.25">
      <c r="G352136" t="s">
        <v>2742</v>
      </c>
    </row>
    <row r="352137" spans="7:7" x14ac:dyDescent="0.25">
      <c r="G352137" t="s">
        <v>2743</v>
      </c>
    </row>
    <row r="352138" spans="7:7" x14ac:dyDescent="0.25">
      <c r="G352138" t="s">
        <v>2744</v>
      </c>
    </row>
    <row r="352139" spans="7:7" x14ac:dyDescent="0.25">
      <c r="G352139" t="s">
        <v>2745</v>
      </c>
    </row>
    <row r="352140" spans="7:7" x14ac:dyDescent="0.25">
      <c r="G352140" t="s">
        <v>2746</v>
      </c>
    </row>
    <row r="352141" spans="7:7" x14ac:dyDescent="0.25">
      <c r="G352141" t="s">
        <v>2747</v>
      </c>
    </row>
    <row r="352142" spans="7:7" x14ac:dyDescent="0.25">
      <c r="G352142" t="s">
        <v>2748</v>
      </c>
    </row>
    <row r="352143" spans="7:7" x14ac:dyDescent="0.25">
      <c r="G352143" t="s">
        <v>2749</v>
      </c>
    </row>
    <row r="352144" spans="7:7" x14ac:dyDescent="0.25">
      <c r="G352144" t="s">
        <v>2750</v>
      </c>
    </row>
    <row r="352145" spans="7:7" x14ac:dyDescent="0.25">
      <c r="G352145" t="s">
        <v>2751</v>
      </c>
    </row>
    <row r="352146" spans="7:7" x14ac:dyDescent="0.25">
      <c r="G352146" t="s">
        <v>2752</v>
      </c>
    </row>
    <row r="352147" spans="7:7" x14ac:dyDescent="0.25">
      <c r="G352147" t="s">
        <v>2753</v>
      </c>
    </row>
    <row r="352148" spans="7:7" x14ac:dyDescent="0.25">
      <c r="G352148" t="s">
        <v>2754</v>
      </c>
    </row>
    <row r="352149" spans="7:7" x14ac:dyDescent="0.25">
      <c r="G352149" t="s">
        <v>2755</v>
      </c>
    </row>
    <row r="352150" spans="7:7" x14ac:dyDescent="0.25">
      <c r="G352150" t="s">
        <v>2756</v>
      </c>
    </row>
    <row r="352151" spans="7:7" x14ac:dyDescent="0.25">
      <c r="G352151" t="s">
        <v>2757</v>
      </c>
    </row>
    <row r="352152" spans="7:7" x14ac:dyDescent="0.25">
      <c r="G352152" t="s">
        <v>2758</v>
      </c>
    </row>
    <row r="352153" spans="7:7" x14ac:dyDescent="0.25">
      <c r="G352153" t="s">
        <v>2759</v>
      </c>
    </row>
    <row r="352154" spans="7:7" x14ac:dyDescent="0.25">
      <c r="G352154" t="s">
        <v>2760</v>
      </c>
    </row>
    <row r="352155" spans="7:7" x14ac:dyDescent="0.25">
      <c r="G352155" t="s">
        <v>2761</v>
      </c>
    </row>
    <row r="352156" spans="7:7" x14ac:dyDescent="0.25">
      <c r="G352156" t="s">
        <v>2762</v>
      </c>
    </row>
    <row r="352157" spans="7:7" x14ac:dyDescent="0.25">
      <c r="G352157" t="s">
        <v>2763</v>
      </c>
    </row>
    <row r="352158" spans="7:7" x14ac:dyDescent="0.25">
      <c r="G352158" t="s">
        <v>2764</v>
      </c>
    </row>
    <row r="352159" spans="7:7" x14ac:dyDescent="0.25">
      <c r="G352159" t="s">
        <v>2765</v>
      </c>
    </row>
    <row r="352160" spans="7:7" x14ac:dyDescent="0.25">
      <c r="G352160" t="s">
        <v>2766</v>
      </c>
    </row>
    <row r="352161" spans="7:7" x14ac:dyDescent="0.25">
      <c r="G352161" t="s">
        <v>2767</v>
      </c>
    </row>
    <row r="352162" spans="7:7" x14ac:dyDescent="0.25">
      <c r="G352162" t="s">
        <v>2768</v>
      </c>
    </row>
    <row r="352163" spans="7:7" x14ac:dyDescent="0.25">
      <c r="G352163" t="s">
        <v>2769</v>
      </c>
    </row>
    <row r="352164" spans="7:7" x14ac:dyDescent="0.25">
      <c r="G352164" t="s">
        <v>2770</v>
      </c>
    </row>
    <row r="352165" spans="7:7" x14ac:dyDescent="0.25">
      <c r="G352165" t="s">
        <v>2771</v>
      </c>
    </row>
    <row r="352166" spans="7:7" x14ac:dyDescent="0.25">
      <c r="G352166" t="s">
        <v>2772</v>
      </c>
    </row>
    <row r="352167" spans="7:7" x14ac:dyDescent="0.25">
      <c r="G352167" t="s">
        <v>2773</v>
      </c>
    </row>
    <row r="352168" spans="7:7" x14ac:dyDescent="0.25">
      <c r="G352168" t="s">
        <v>2774</v>
      </c>
    </row>
    <row r="352169" spans="7:7" x14ac:dyDescent="0.25">
      <c r="G352169" t="s">
        <v>2775</v>
      </c>
    </row>
  </sheetData>
  <mergeCells count="1">
    <mergeCell ref="B8:Y8"/>
  </mergeCells>
  <dataValidations count="23">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52">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23:P52 Q23 P11:P21 Q35:Q5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22 Q24:Q34 Q11:Q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5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52">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5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5 X17:X52">
      <formula1>-9223372036854770000</formula1>
      <formula2>9223372036854770000</formula2>
    </dataValidation>
    <dataValidation type="textLength" allowBlank="1" showInputMessage="1" error="Escriba un texto " promptTitle="Cualquier contenido" sqref="X16 Y11:Y52">
      <formula1>0</formula1>
      <formula2>3500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17 K19:K21 K29 K24:K25 K34:K35 K37:K52">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52">
      <formula1>$F$351020:$F$351052</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52">
      <formula1>$K$351020:$K$351064</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52">
      <formula1>$J$351020:$J$351022</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52">
      <formula1>$I$351020:$I$351022</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52">
      <formula1>$H$351020:$H$351025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52">
      <formula1>$G$351020:$G$352187</formula1>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52">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52">
      <formula1>$E$351020:$E$351022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52">
      <formula1>$D$351020:$D$351031</formula1>
    </dataValidation>
    <dataValidation type="list" allowBlank="1" showInputMessage="1" showErrorMessage="1" errorTitle="Entrada no válida" error="Por favor seleccione un elemento de la lista" promptTitle="Seleccione un elemento de la lista" prompt=" Seleccionar la acción judicial impetrada" sqref="H11:H52">
      <formula1>$C$351020:$C$351131</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52">
      <formula1>$B$351020:$B$351022</formula1>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33 E35:E43">
      <formula1>0</formula1>
      <formula2>23</formula2>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52">
      <formula1>0</formula1>
      <formula2>290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52">
      <formula1>$A$351020:$A$351022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F1  ORIGEN DE INGRESOS - ENT...</vt:lpstr>
      <vt:lpstr>F1.1  ORIGEN DE INGRESOS - E...</vt:lpstr>
      <vt:lpstr>F2  PLAN ANUAL DE COMPRAS AP...</vt:lpstr>
      <vt:lpstr>F4  PLANES DE ACCIÓN Y EJECU...</vt:lpstr>
      <vt:lpstr>F6  INDICADORES DE GESTIÓN</vt:lpstr>
      <vt:lpstr>F8.1  COMPROMISOS PRESUPUEST...</vt:lpstr>
      <vt:lpstr>F8.3  PROYECTOS O ACTIVIDADE...</vt:lpstr>
      <vt:lpstr>F8.5  POLÍTICA DE GESTIÓN AM...</vt:lpstr>
      <vt:lpstr>F9  RELACIÓN DE PROCESOS JUD...</vt:lpstr>
      <vt:lpstr>F10  INFORMACIÓN OPERATIVA (...</vt:lpstr>
      <vt:lpstr>F11  PLAN DE INVERSIÓN Y EJE...</vt:lpstr>
      <vt:lpstr>F25.1  COMPOSICIÓN PATRIMONI...</vt:lpstr>
      <vt:lpstr>F25.2  TRANSFERENCIAS PRESUP...</vt:lpstr>
      <vt:lpstr>F25.3  AUTORIZACIÓN DE NOTIF...</vt:lpstr>
      <vt:lpstr>F25.3  AUTORIZACIÓN (VIG 2018)</vt:lpstr>
      <vt:lpstr>F33  CIERRE PRESUPUESTAL</vt:lpstr>
      <vt:lpstr>F39.1.1  ACTIVIDADES DE LA P...</vt:lpstr>
      <vt:lpstr>F39.1.1  ACTIVIDADES (VIG 2018)</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2018-02-19T15:52:42Z</dcterms:created>
  <dcterms:modified xsi:type="dcterms:W3CDTF">2019-08-28T20:52:57Z</dcterms:modified>
</cp:coreProperties>
</file>