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uriciobustos\Documents\Alejandro Venegas Gestión Desde 14-11-2018\CGR\PM SIRECI\"/>
    </mc:Choice>
  </mc:AlternateContent>
  <bookViews>
    <workbookView xWindow="0" yWindow="0" windowWidth="20490" windowHeight="6855"/>
  </bookViews>
  <sheets>
    <sheet name="Seguimiento PM Corte 31122018" sheetId="1" r:id="rId1"/>
  </sheets>
  <definedNames>
    <definedName name="_xlnm._FilterDatabase" localSheetId="0" hidden="1">'Seguimiento PM Corte 31122018'!$B$10:$O$10</definedName>
    <definedName name="_xlnm.Print_Area" localSheetId="0">'Seguimiento PM Corte 31122018'!$A$9:$O$156</definedName>
    <definedName name="_xlnm.Print_Titles" localSheetId="0">'Seguimiento PM Corte 31122018'!$1:$10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85" i="1" l="1"/>
  <c r="N286" i="1"/>
  <c r="N287" i="1"/>
  <c r="N156" i="1"/>
  <c r="N201" i="1" l="1"/>
  <c r="N320" i="1" l="1"/>
  <c r="M320" i="1"/>
  <c r="N319" i="1"/>
  <c r="M319" i="1"/>
  <c r="N318" i="1"/>
  <c r="M318" i="1"/>
  <c r="N317" i="1"/>
  <c r="M317" i="1"/>
  <c r="N316" i="1"/>
  <c r="M316" i="1"/>
  <c r="N315" i="1"/>
  <c r="M315" i="1"/>
  <c r="N314" i="1"/>
  <c r="M314" i="1"/>
  <c r="N313" i="1"/>
  <c r="M313" i="1"/>
  <c r="N312" i="1"/>
  <c r="M312" i="1"/>
  <c r="N311" i="1"/>
  <c r="M311" i="1"/>
  <c r="N310" i="1"/>
  <c r="M310" i="1"/>
  <c r="M309" i="1"/>
  <c r="N308" i="1"/>
  <c r="M308" i="1"/>
  <c r="N307" i="1"/>
  <c r="M307" i="1"/>
  <c r="N306" i="1"/>
  <c r="M306" i="1"/>
  <c r="M305" i="1"/>
  <c r="N304" i="1"/>
  <c r="M304" i="1"/>
  <c r="M303" i="1"/>
  <c r="N302" i="1"/>
  <c r="M302" i="1"/>
  <c r="M301" i="1"/>
  <c r="N300" i="1"/>
  <c r="M300" i="1"/>
  <c r="N299" i="1"/>
  <c r="M299" i="1"/>
  <c r="M298" i="1"/>
  <c r="M297" i="1"/>
  <c r="N296" i="1"/>
  <c r="M296" i="1"/>
  <c r="N295" i="1"/>
  <c r="M295" i="1"/>
  <c r="N294" i="1"/>
  <c r="M294" i="1"/>
  <c r="N293" i="1"/>
  <c r="M293" i="1"/>
  <c r="N292" i="1"/>
  <c r="M292" i="1"/>
  <c r="N291" i="1"/>
  <c r="M291" i="1"/>
  <c r="N290" i="1"/>
  <c r="M290" i="1"/>
  <c r="N289" i="1"/>
  <c r="M289" i="1"/>
  <c r="N288" i="1"/>
  <c r="M288" i="1"/>
  <c r="M287" i="1"/>
  <c r="M286" i="1"/>
  <c r="M285" i="1"/>
  <c r="N284" i="1"/>
  <c r="M284" i="1"/>
  <c r="N283" i="1"/>
  <c r="M283" i="1"/>
  <c r="N282" i="1"/>
  <c r="M282" i="1"/>
  <c r="N281" i="1"/>
  <c r="M281" i="1"/>
  <c r="N280" i="1"/>
  <c r="M280" i="1"/>
  <c r="N279" i="1"/>
  <c r="M279" i="1"/>
  <c r="N278" i="1"/>
  <c r="M278" i="1"/>
  <c r="N277" i="1"/>
  <c r="M277" i="1"/>
  <c r="N276" i="1"/>
  <c r="M276" i="1"/>
  <c r="N275" i="1"/>
  <c r="M275" i="1"/>
  <c r="N274" i="1"/>
  <c r="M274" i="1"/>
  <c r="N273" i="1"/>
  <c r="M273" i="1"/>
  <c r="N272" i="1"/>
  <c r="M272" i="1"/>
  <c r="N271" i="1"/>
  <c r="M271" i="1"/>
  <c r="N270" i="1"/>
  <c r="M270" i="1"/>
  <c r="N269" i="1"/>
  <c r="M269" i="1"/>
  <c r="N268" i="1"/>
  <c r="M268" i="1"/>
  <c r="N267" i="1"/>
  <c r="M267" i="1"/>
  <c r="N266" i="1"/>
  <c r="M266" i="1"/>
  <c r="N265" i="1"/>
  <c r="M265" i="1"/>
  <c r="N264" i="1"/>
  <c r="M264" i="1"/>
  <c r="N263" i="1"/>
  <c r="M263" i="1"/>
  <c r="N262" i="1"/>
  <c r="M262" i="1"/>
  <c r="N261" i="1"/>
  <c r="M261" i="1"/>
  <c r="N260" i="1"/>
  <c r="M260" i="1"/>
  <c r="N259" i="1"/>
  <c r="M259" i="1"/>
  <c r="N258" i="1"/>
  <c r="M258" i="1"/>
  <c r="N257" i="1"/>
  <c r="M257" i="1"/>
  <c r="M256" i="1"/>
  <c r="N255" i="1"/>
  <c r="M255" i="1"/>
  <c r="N254" i="1"/>
  <c r="M254" i="1"/>
  <c r="N253" i="1"/>
  <c r="M253" i="1"/>
  <c r="N252" i="1"/>
  <c r="M252" i="1"/>
  <c r="N251" i="1"/>
  <c r="M251" i="1"/>
  <c r="N250" i="1"/>
  <c r="M250" i="1"/>
  <c r="N249" i="1"/>
  <c r="M249" i="1"/>
  <c r="N248" i="1"/>
  <c r="M248" i="1"/>
  <c r="N247" i="1"/>
  <c r="M247" i="1"/>
  <c r="N246" i="1"/>
  <c r="M246" i="1"/>
  <c r="N245" i="1"/>
  <c r="M245" i="1"/>
  <c r="N244" i="1"/>
  <c r="M244" i="1"/>
  <c r="N243" i="1"/>
  <c r="M243" i="1"/>
  <c r="N242" i="1"/>
  <c r="M242" i="1"/>
  <c r="N241" i="1"/>
  <c r="N240" i="1"/>
  <c r="N239" i="1"/>
  <c r="N238" i="1"/>
  <c r="N237" i="1"/>
  <c r="N236" i="1"/>
  <c r="N235" i="1"/>
  <c r="N234" i="1"/>
  <c r="N233" i="1"/>
  <c r="N232" i="1"/>
  <c r="N231" i="1"/>
  <c r="N230" i="1"/>
  <c r="N229" i="1"/>
  <c r="N228" i="1"/>
  <c r="N227" i="1"/>
  <c r="N225" i="1"/>
  <c r="N224" i="1"/>
  <c r="N223" i="1"/>
  <c r="N222" i="1"/>
  <c r="N221" i="1"/>
  <c r="N220" i="1"/>
  <c r="N219" i="1"/>
  <c r="N218" i="1"/>
  <c r="N217" i="1"/>
  <c r="N216" i="1"/>
  <c r="N215" i="1"/>
  <c r="N214" i="1"/>
  <c r="N213" i="1"/>
  <c r="N212" i="1"/>
  <c r="N211" i="1"/>
  <c r="N210" i="1"/>
  <c r="N209" i="1"/>
  <c r="N208" i="1"/>
  <c r="N207" i="1"/>
  <c r="N206" i="1"/>
  <c r="N205" i="1"/>
  <c r="N204" i="1"/>
  <c r="N203" i="1"/>
  <c r="N202" i="1"/>
  <c r="N200" i="1"/>
  <c r="N199" i="1"/>
  <c r="N198" i="1"/>
  <c r="N197" i="1"/>
  <c r="N196" i="1"/>
  <c r="N195" i="1"/>
  <c r="N194" i="1"/>
  <c r="N193" i="1"/>
  <c r="N192" i="1"/>
  <c r="N191" i="1"/>
  <c r="N190" i="1"/>
  <c r="N189" i="1"/>
  <c r="N188" i="1"/>
  <c r="N187" i="1"/>
  <c r="N186" i="1"/>
  <c r="N185" i="1"/>
  <c r="N184" i="1"/>
  <c r="N183" i="1"/>
  <c r="N182" i="1"/>
  <c r="N181" i="1"/>
  <c r="N180" i="1"/>
  <c r="N179" i="1"/>
  <c r="N178" i="1"/>
  <c r="N177" i="1"/>
  <c r="N176" i="1"/>
  <c r="N175" i="1"/>
  <c r="N174" i="1"/>
  <c r="N173" i="1"/>
  <c r="N172" i="1"/>
  <c r="N171" i="1"/>
  <c r="N170" i="1"/>
  <c r="N169" i="1"/>
  <c r="N168" i="1"/>
  <c r="N167" i="1"/>
  <c r="N166" i="1"/>
  <c r="N165" i="1"/>
  <c r="N164" i="1"/>
  <c r="N163" i="1"/>
  <c r="N162" i="1"/>
  <c r="N161" i="1"/>
  <c r="N160" i="1"/>
  <c r="N159" i="1"/>
  <c r="N158" i="1"/>
  <c r="N157" i="1"/>
  <c r="N155" i="1"/>
  <c r="N154" i="1"/>
  <c r="N153" i="1"/>
  <c r="N152" i="1"/>
  <c r="N151" i="1"/>
  <c r="N150" i="1"/>
  <c r="N149" i="1"/>
  <c r="N148" i="1"/>
  <c r="N147" i="1"/>
  <c r="N146" i="1"/>
  <c r="N145" i="1"/>
  <c r="N144" i="1"/>
  <c r="N143" i="1"/>
  <c r="N142" i="1"/>
  <c r="N141" i="1"/>
  <c r="N140" i="1"/>
  <c r="N139" i="1"/>
  <c r="N138" i="1"/>
  <c r="N137" i="1"/>
  <c r="N136" i="1"/>
  <c r="N135" i="1"/>
  <c r="N134" i="1"/>
  <c r="N133" i="1"/>
  <c r="N132" i="1"/>
  <c r="N131" i="1"/>
  <c r="N130" i="1"/>
  <c r="N129" i="1"/>
  <c r="N128" i="1"/>
  <c r="N127" i="1"/>
  <c r="N126" i="1"/>
  <c r="N125" i="1"/>
  <c r="N124" i="1"/>
  <c r="N123" i="1"/>
  <c r="N122" i="1"/>
  <c r="N121" i="1"/>
  <c r="N120" i="1"/>
  <c r="N119" i="1"/>
  <c r="N118" i="1"/>
  <c r="N117" i="1"/>
  <c r="N116" i="1"/>
  <c r="N115" i="1"/>
  <c r="N114" i="1"/>
  <c r="N113" i="1"/>
  <c r="N112" i="1"/>
  <c r="N111" i="1"/>
  <c r="N110" i="1"/>
  <c r="N109" i="1"/>
  <c r="N108" i="1"/>
  <c r="N107" i="1"/>
  <c r="N106" i="1"/>
  <c r="N105" i="1"/>
  <c r="N104" i="1"/>
  <c r="N103" i="1"/>
  <c r="N102" i="1"/>
  <c r="N101" i="1"/>
  <c r="N100" i="1"/>
  <c r="N99" i="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alcChain>
</file>

<file path=xl/sharedStrings.xml><?xml version="1.0" encoding="utf-8"?>
<sst xmlns="http://schemas.openxmlformats.org/spreadsheetml/2006/main" count="3192" uniqueCount="1387">
  <si>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</si>
  <si>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</si>
  <si>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</si>
  <si>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</si>
  <si>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</si>
  <si>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</si>
  <si>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</si>
  <si>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</si>
  <si>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</si>
  <si>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</si>
  <si>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</si>
  <si>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</si>
  <si>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</si>
  <si>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</si>
  <si>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</si>
  <si>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</si>
  <si>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</si>
  <si>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</si>
  <si>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</si>
  <si>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</si>
  <si>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</si>
  <si>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</si>
  <si>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
CIONES</t>
  </si>
  <si>
    <t>FILA_1</t>
  </si>
  <si>
    <t>2 AVANCE o SEGUIMIENTO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</si>
  <si>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</si>
  <si>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</si>
  <si>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</si>
  <si>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</si>
  <si>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</si>
  <si>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</si>
  <si>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</si>
  <si>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</si>
  <si>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PM AUD 2015</t>
  </si>
  <si>
    <t>FILA_2</t>
  </si>
  <si>
    <t>Capacitar a los lideres de Equipos de trabajo, Sectoriales y Subgerentes</t>
  </si>
  <si>
    <t>Listados de asistencia Presentación de la capacitación</t>
  </si>
  <si>
    <t>2016/11/01</t>
  </si>
  <si>
    <t>2016/11/15</t>
  </si>
  <si>
    <t>FILA_3</t>
  </si>
  <si>
    <t>2 AVANCE ó SEGUIMIENTO DEL PLAN DE MEJORAMIENTO</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</si>
  <si>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</si>
  <si>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</si>
  <si>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</si>
  <si>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</si>
  <si>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</si>
  <si>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</si>
  <si>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</si>
  <si>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</si>
  <si>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</si>
  <si>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</si>
  <si>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</si>
  <si>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</si>
  <si>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</si>
  <si>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</si>
  <si>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</si>
  <si>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</si>
  <si>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</si>
  <si>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</si>
  <si>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</si>
  <si>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</si>
  <si>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</si>
  <si>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</si>
  <si>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1</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</si>
  <si>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</si>
  <si>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</si>
  <si>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</si>
  <si>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</si>
  <si>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</si>
  <si>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</si>
  <si>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PM AUD 2011-2015</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</si>
  <si>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</si>
  <si>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</si>
  <si>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</si>
  <si>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</si>
  <si>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</si>
  <si>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</si>
  <si>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</si>
  <si>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</si>
  <si>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</si>
  <si>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</si>
  <si>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</si>
  <si>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</si>
  <si>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2</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</si>
  <si>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</si>
  <si>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</si>
  <si>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</si>
  <si>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</si>
  <si>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</si>
  <si>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</si>
  <si>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</si>
  <si>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FILA_13</t>
  </si>
  <si>
    <t>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</si>
  <si>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</si>
  <si>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</si>
  <si>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</si>
  <si>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</si>
  <si>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</si>
  <si>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</si>
  <si>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FILA_14</t>
  </si>
  <si>
    <t>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</si>
  <si>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</si>
  <si>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</si>
  <si>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</si>
  <si>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</si>
  <si>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</si>
  <si>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</si>
  <si>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FILA_15</t>
  </si>
  <si>
    <t>Organizar los archivos de la entidad de acuerdo a las TRD aprobadas</t>
  </si>
  <si>
    <t>Archivos organizados</t>
  </si>
  <si>
    <t>FILA_16</t>
  </si>
  <si>
    <t>5</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</si>
  <si>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</si>
  <si>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</si>
  <si>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</si>
  <si>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</si>
  <si>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</si>
  <si>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</si>
  <si>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</si>
  <si>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FILA_17</t>
  </si>
  <si>
    <t>Deficiencia de la claridad en los lineamientos de los contratos tercerizados o descentralizados</t>
  </si>
  <si>
    <t>Incluir un lineamiento específico en el procedimiento de los "contratos o convenios  tercerizados o descentralizados".</t>
  </si>
  <si>
    <t>FILA_18</t>
  </si>
  <si>
    <t>Establecer la estrategia  de ejecución de los convenios activos</t>
  </si>
  <si>
    <t>Una estrategia por cada convenio activo.</t>
  </si>
  <si>
    <t>FILA_19</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</si>
  <si>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</si>
  <si>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</si>
  <si>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</si>
  <si>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</si>
  <si>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</si>
  <si>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</si>
  <si>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FILA_20</t>
  </si>
  <si>
    <t>Terminar y liquidar convenios que evidencien no ejecución por causa externas y liberar los recursos correspondiente</t>
  </si>
  <si>
    <t># convenios liquidados /convenios no ejecutables</t>
  </si>
  <si>
    <t>FILA_21</t>
  </si>
  <si>
    <t>Entrega de estudios y diseños de los convenios activivos, para garantizar la oportuna ejecución de los proyectos.</t>
  </si>
  <si>
    <t>Remitir comunicados a los entes territoriales y los entes de control  de los convenios activos para la construcción de las IPS</t>
  </si>
  <si>
    <t>Comunicados Remitiendo Estudios y Diseños.</t>
  </si>
  <si>
    <t>2018/02/28</t>
  </si>
  <si>
    <t>PM AUD 2011-2015 Actividad Complementaria Aprobada en el Comité Institucional de Control Interno del 31/07/207</t>
  </si>
  <si>
    <t>FILA_22</t>
  </si>
  <si>
    <t>Definir una estrategia de seguimiento a los convenios</t>
  </si>
  <si>
    <t>Reuniones mensuales de seguimiento para verificar el avance de los convenios y de los contratos derivados</t>
  </si>
  <si>
    <t>Actas de Reuniones</t>
  </si>
  <si>
    <t>FILA_23</t>
  </si>
  <si>
    <t>Hacer seguimiento al cumplimiento de las obligaciones de los entes territoriales establecidas en los diferentes convenios.</t>
  </si>
  <si>
    <t>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t>
  </si>
  <si>
    <t>Comunicados a los entes territoriales</t>
  </si>
  <si>
    <t>FILA_24</t>
  </si>
  <si>
    <t>6</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</si>
  <si>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</si>
  <si>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</si>
  <si>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</si>
  <si>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FILA_25</t>
  </si>
  <si>
    <t>FILA_26</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</si>
  <si>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</si>
  <si>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</si>
  <si>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</si>
  <si>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</si>
  <si>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</si>
  <si>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</si>
  <si>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FILA_27</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</si>
  <si>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</si>
  <si>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</si>
  <si>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</si>
  <si>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</si>
  <si>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</si>
  <si>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FILA_28</t>
  </si>
  <si>
    <t>Trámite del Sector ante control Disciplinario para la revisión de las falencias en la supervisión</t>
  </si>
  <si>
    <t>Remitir a control interno un informe con los posibles incumplimiento de las obligaciones de los supervisores</t>
  </si>
  <si>
    <t>Informe a Control Interno</t>
  </si>
  <si>
    <t>FILA_29</t>
  </si>
  <si>
    <t>Revisión integral del Expediente y estructurar informe</t>
  </si>
  <si>
    <t>Informe a Jurídica frente a los posibles incumplimientos</t>
  </si>
  <si>
    <t>FILA_30</t>
  </si>
  <si>
    <t>Aplicar lineamientos establecidos por la Subgerencia de Estructuración frente a la Forma de pago.</t>
  </si>
  <si>
    <t>Incluir dentro de los lineamientos establecidos por la Subgerencia de Estructuración frente a la Forma de pago.</t>
  </si>
  <si>
    <t>Modelos de TCC</t>
  </si>
  <si>
    <t>FILA_31</t>
  </si>
  <si>
    <t>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</si>
  <si>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</si>
  <si>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</si>
  <si>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FILA_32</t>
  </si>
  <si>
    <t>FILA_33</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</si>
  <si>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</si>
  <si>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</si>
  <si>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</si>
  <si>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</si>
  <si>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</si>
  <si>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FILA_34</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</si>
  <si>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</si>
  <si>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</si>
  <si>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</si>
  <si>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</si>
  <si>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FILA_35</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</si>
  <si>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</si>
  <si>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</si>
  <si>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</si>
  <si>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FILA_36</t>
  </si>
  <si>
    <t>Configurar el expediente del contrato 001 de 2014</t>
  </si>
  <si>
    <t>Adelantar las gestiones para establecer el expediente físico y digital del contrato 001 de 2014</t>
  </si>
  <si>
    <t>Expediente contrato 001 de 2014</t>
  </si>
  <si>
    <t>FILA_37</t>
  </si>
  <si>
    <t>8</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</si>
  <si>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</si>
  <si>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</si>
  <si>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FILA_38</t>
  </si>
  <si>
    <t>FILA_39</t>
  </si>
  <si>
    <t>Trámite del Sector hacia Secretaria General para estudio de caso</t>
  </si>
  <si>
    <t>Configurar el dossier para presentar a Secretaria General del FA. Análisis  del caso</t>
  </si>
  <si>
    <t>Informe sectorial del caso a Secretaria General</t>
  </si>
  <si>
    <t>2017/02/28</t>
  </si>
  <si>
    <t>2017/04/01</t>
  </si>
  <si>
    <t>FILA_40</t>
  </si>
  <si>
    <t>Analisis y conclusión de Secretaria General para establecer acciones legales hacia  declarar posible incumplimiento</t>
  </si>
  <si>
    <t>Conclusiones y aplicación de estrategia definida</t>
  </si>
  <si>
    <t>Informe de Secretaria General - Acción consecuente</t>
  </si>
  <si>
    <t>2017/06/15</t>
  </si>
  <si>
    <t>FILA_41</t>
  </si>
  <si>
    <t>Iniciar las accione legales</t>
  </si>
  <si>
    <t>FILA_42</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</si>
  <si>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</si>
  <si>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</si>
  <si>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</si>
  <si>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FILA_43</t>
  </si>
  <si>
    <t>9</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</si>
  <si>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</si>
  <si>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</si>
  <si>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FILA_44</t>
  </si>
  <si>
    <t>FILA_45</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</si>
  <si>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</si>
  <si>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</si>
  <si>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</si>
  <si>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FILA_46</t>
  </si>
  <si>
    <t>Analisis y conclusión de Secretaria General para establecer acciones legales hacia  declarar incumplimiento</t>
  </si>
  <si>
    <t>Análisis  del caso</t>
  </si>
  <si>
    <t>Lineamientos Secretaria General</t>
  </si>
  <si>
    <t>2017/05/01</t>
  </si>
  <si>
    <t>FILA_47</t>
  </si>
  <si>
    <t>Gestión jurídica ante  contratista y/o aseguradoras para recuperación de recursos de anticipo sin amortizar y de los perjuicios que permitan adelantar la nueva contratación.</t>
  </si>
  <si>
    <t>2017/06/01</t>
  </si>
  <si>
    <t>FILA_48</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</si>
  <si>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</si>
  <si>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</si>
  <si>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</si>
  <si>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FILA_49</t>
  </si>
  <si>
    <t>Configurar el expediente del contrato 002- o- 2014</t>
  </si>
  <si>
    <t>Adelantar las gestiones para establecer el expediente físico y digital del contrato 002- o - 2014</t>
  </si>
  <si>
    <t>FILA_50</t>
  </si>
  <si>
    <t>10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</si>
  <si>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</si>
  <si>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</si>
  <si>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FILA_51</t>
  </si>
  <si>
    <t>FILA_52</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</si>
  <si>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</si>
  <si>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</si>
  <si>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</si>
  <si>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</si>
  <si>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FILA_53</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</si>
  <si>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</si>
  <si>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</si>
  <si>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</si>
  <si>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FILA_54</t>
  </si>
  <si>
    <t>Continuar Apoyando al municipio para ubicar y entregar información  del proyectos y gestionar la Licencia por el Mpio.</t>
  </si>
  <si>
    <t>Nueva Entrega de Información</t>
  </si>
  <si>
    <t>2017/03/30</t>
  </si>
  <si>
    <t>FILA_55</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</si>
  <si>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</si>
  <si>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</si>
  <si>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</si>
  <si>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</si>
  <si>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FILA_56</t>
  </si>
  <si>
    <t>Adelantar Gestiones con el Municipio para garantizar la vigilancia de las obras</t>
  </si>
  <si>
    <t>Realizar reuniones con el Municipio para garantizar la vigilancia de las obras.</t>
  </si>
  <si>
    <t>Actas de Reuniones y Comunicados</t>
  </si>
  <si>
    <t>FILA_57</t>
  </si>
  <si>
    <t>FILA_58</t>
  </si>
  <si>
    <t>Aunar esfuerzos con el Municipio para lograr la terminación de las obras</t>
  </si>
  <si>
    <t>Establecer el mecanismo para contratar la terminación del objeto contractual. Mesas de trabajo con el Municipio</t>
  </si>
  <si>
    <t>Licencia de Construcción</t>
  </si>
  <si>
    <t>FILA_59</t>
  </si>
  <si>
    <t>11</t>
  </si>
  <si>
    <t>De las 20 IPS contratadas se tiene que: 11 Proyectos no se van a ejecutar y tres deben ser realizados nuevamente, por lo tanto: Se presenta un detrimento de 1,105,7 millones, recursos que no serán utilizados. Posible incidencia discipliaria</t>
  </si>
  <si>
    <t>FILA_60</t>
  </si>
  <si>
    <t>FILA_61</t>
  </si>
  <si>
    <t>Revisar los esquemas de contratación de diseños orientados a productos globales predefinidos y posibilidad de esquema de maduración de proyectos por etapas aprobadas.</t>
  </si>
  <si>
    <t>Actualización de modelos de  TCC para diseños</t>
  </si>
  <si>
    <t>Documento</t>
  </si>
  <si>
    <t>FILA_62</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</si>
  <si>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</si>
  <si>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</si>
  <si>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</si>
  <si>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</si>
  <si>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FILA_63</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</si>
  <si>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</si>
  <si>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</si>
  <si>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</si>
  <si>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FILA_64</t>
  </si>
  <si>
    <t>FILA_65</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</si>
  <si>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</si>
  <si>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</si>
  <si>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</si>
  <si>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FILA_66</t>
  </si>
  <si>
    <t>12</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</si>
  <si>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</si>
  <si>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</si>
  <si>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FILA_67</t>
  </si>
  <si>
    <t>Impulsar  ante el contratista  la solicitud de atención de fallos por garantía de calidad de la obra inciada en 2016</t>
  </si>
  <si>
    <t>Confirmación con ESE y/o Secretaría de Salud ,sobre atención de los hallazgos o directamente por el FA</t>
  </si>
  <si>
    <t>Informe</t>
  </si>
  <si>
    <t>FILA_68</t>
  </si>
  <si>
    <t>Solicitar acción a Interventoría  para confirmar  cantidades con  Contratista revisando balance de obra ejecutada y evidenciando resultados.</t>
  </si>
  <si>
    <t>Confirmación con Interventoria, sobre atención cantidades entregadas.</t>
  </si>
  <si>
    <t>2017/01/18</t>
  </si>
  <si>
    <t>FILA_69</t>
  </si>
  <si>
    <t>Adelantar las Gestiones Legales</t>
  </si>
  <si>
    <t>Remitir infrome al area juridica infroamndo las falencias  detctadas</t>
  </si>
  <si>
    <t>Informe al area juridica</t>
  </si>
  <si>
    <t>FILA_70</t>
  </si>
  <si>
    <t>13</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</si>
  <si>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</si>
  <si>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</si>
  <si>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</si>
  <si>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</si>
  <si>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</si>
  <si>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</si>
  <si>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</si>
  <si>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FILA_71</t>
  </si>
  <si>
    <t>Revisar esquemas de TCC para contemplar condiconamientos de acción de interventoría a que el contrato objeto esté activo (Suspensiones automáticas a discreción del FA)</t>
  </si>
  <si>
    <t>Establecer mecanismos de seguimiento a la supervisón con alertas oportunas</t>
  </si>
  <si>
    <t>FILA_72</t>
  </si>
  <si>
    <t>FILA_73</t>
  </si>
  <si>
    <t>Remitir informe al area juridica frente al caso</t>
  </si>
  <si>
    <t>FILA_74</t>
  </si>
  <si>
    <t>14</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</si>
  <si>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</si>
  <si>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</si>
  <si>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</si>
  <si>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</si>
  <si>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</si>
  <si>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</si>
  <si>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FILA_75</t>
  </si>
  <si>
    <t>FILA_76</t>
  </si>
  <si>
    <t>FILA_77</t>
  </si>
  <si>
    <t>Análisisis  de estructura de pagos por hitos o productos  conformes, en Gerencias y en consultorías de diseños</t>
  </si>
  <si>
    <t>Actas reuniones</t>
  </si>
  <si>
    <t>FILA_78</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</si>
  <si>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</si>
  <si>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</si>
  <si>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</si>
  <si>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</si>
  <si>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</si>
  <si>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</si>
  <si>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FILA_79</t>
  </si>
  <si>
    <t>FILA_80</t>
  </si>
  <si>
    <t>FILA_81</t>
  </si>
  <si>
    <t>15</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</si>
  <si>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</si>
  <si>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FILA_82</t>
  </si>
  <si>
    <t>16</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</si>
  <si>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</si>
  <si>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FILA_83</t>
  </si>
  <si>
    <t>17</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</si>
  <si>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</si>
  <si>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</si>
  <si>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FILA_84</t>
  </si>
  <si>
    <t>Hacer seguimientro trimestral a la ejecución de las obras objeto del contrato 107 de 2013</t>
  </si>
  <si>
    <t>Elaborar por parte de la supervisión informe trimestral de avancede las obras objeto del contrato 107 de 2013</t>
  </si>
  <si>
    <t>Informe de avance</t>
  </si>
  <si>
    <t>FILA_85</t>
  </si>
  <si>
    <t>18</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</si>
  <si>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</si>
  <si>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</si>
  <si>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FILA_86</t>
  </si>
  <si>
    <t>19</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</si>
  <si>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</si>
  <si>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FILA_87</t>
  </si>
  <si>
    <t>FILA_88</t>
  </si>
  <si>
    <t>20</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</si>
  <si>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</si>
  <si>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</si>
  <si>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FILA_89</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</si>
  <si>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</si>
  <si>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</si>
  <si>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</si>
  <si>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</si>
  <si>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</si>
  <si>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FILA_90</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</si>
  <si>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</si>
  <si>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</si>
  <si>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</si>
  <si>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FILA_91</t>
  </si>
  <si>
    <t>21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</si>
  <si>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</si>
  <si>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</si>
  <si>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</si>
  <si>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</si>
  <si>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</si>
  <si>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</si>
  <si>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FILA_92</t>
  </si>
  <si>
    <t>FILA_93</t>
  </si>
  <si>
    <t>FILA_94</t>
  </si>
  <si>
    <t>22</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</si>
  <si>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</si>
  <si>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</si>
  <si>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</si>
  <si>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</si>
  <si>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</si>
  <si>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</si>
  <si>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FILA_95</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</si>
  <si>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</si>
  <si>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</si>
  <si>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</si>
  <si>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</si>
  <si>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FILA_96</t>
  </si>
  <si>
    <t>23</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</si>
  <si>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</si>
  <si>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</si>
  <si>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</si>
  <si>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FILA_97</t>
  </si>
  <si>
    <t>24</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</si>
  <si>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</si>
  <si>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</si>
  <si>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</si>
  <si>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</si>
  <si>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</si>
  <si>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FILA_98</t>
  </si>
  <si>
    <t>25</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</si>
  <si>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</si>
  <si>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</si>
  <si>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</si>
  <si>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</si>
  <si>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</si>
  <si>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</si>
  <si>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FILA_99</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</si>
  <si>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</si>
  <si>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</si>
  <si>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</si>
  <si>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</si>
  <si>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</si>
  <si>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FILA_100</t>
  </si>
  <si>
    <t>26</t>
  </si>
  <si>
    <t>FALTA DE GESTION DE LA SUPERVISION E INTERVENTORIA DEL CONTRATO</t>
  </si>
  <si>
    <t>FILA_101</t>
  </si>
  <si>
    <t>FILA_102</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</si>
  <si>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</si>
  <si>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</si>
  <si>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</si>
  <si>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</si>
  <si>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FILA_103</t>
  </si>
  <si>
    <t>INFORME DE LA AUDITORIA SOBRE EL CUMPLIMIENTO DE LAS SUBSANACIONES</t>
  </si>
  <si>
    <t>FILA_104</t>
  </si>
  <si>
    <t>_VERIFICAR LAS DIFERENCIAS DE CANTIDADES DE OBRA</t>
  </si>
  <si>
    <t>INFORME DE LA AUDITORIA DE LAS DIFERENCIAS EN LAS CANTIDADES</t>
  </si>
  <si>
    <t>FILA_105</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</si>
  <si>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</si>
  <si>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</si>
  <si>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FILA_106</t>
  </si>
  <si>
    <t>VERIFICAR CON ACTAS DE RECIBO LAS CANTIDADES FINALES EJECUTADAS POR LOS DOS CONTRATISTAS DE OBRA, CTTOS 119 Y 121 DE 2014</t>
  </si>
  <si>
    <t>ACTA DE RECIBO FINAL DONDE SE OBSERVEN LAS CANTIDADES DE OBRA FINALES EJECUTADAS POR LOS CONTRATISTAS</t>
  </si>
  <si>
    <t>ACTA DE RECIBO FINAL</t>
  </si>
  <si>
    <t>2017/11/30</t>
  </si>
  <si>
    <t>FILA_107</t>
  </si>
  <si>
    <t>27</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</si>
  <si>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</si>
  <si>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FILA_108</t>
  </si>
  <si>
    <t>28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</si>
  <si>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</si>
  <si>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FILA_109</t>
  </si>
  <si>
    <t>29</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</si>
  <si>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</si>
  <si>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</si>
  <si>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FILA_110</t>
  </si>
  <si>
    <t>FILA_111</t>
  </si>
  <si>
    <t>_ADELANTAR CORRECCION DE FALLOS POR PARTE DEL CONTRATISTA, SUPERVISADOS POR LA INTERVENTORIA.</t>
  </si>
  <si>
    <t>FILA_112</t>
  </si>
  <si>
    <t>FILA_113</t>
  </si>
  <si>
    <t>_VERIFICAR LAS DIFERENCIAS DE CANTIDADES (ATIP)</t>
  </si>
  <si>
    <t>FILA_114</t>
  </si>
  <si>
    <t>FILA_115</t>
  </si>
  <si>
    <t>30</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</si>
  <si>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</si>
  <si>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</si>
  <si>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</si>
  <si>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</si>
  <si>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</si>
  <si>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FILA_116</t>
  </si>
  <si>
    <t>Expedir certificados de disponibilidad de recursos (CDR) únicamente de las obras ejecutables en cada convenio derivado, garantizando de esta forma una mejor planeación de los recursos del Fondo</t>
  </si>
  <si>
    <t>expedición CDR</t>
  </si>
  <si>
    <t>FILA_117</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</si>
  <si>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</si>
  <si>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</si>
  <si>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</si>
  <si>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</si>
  <si>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</si>
  <si>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FILA_118</t>
  </si>
  <si>
    <t>31</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</si>
  <si>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</si>
  <si>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</si>
  <si>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</si>
  <si>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</si>
  <si>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</si>
  <si>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FILA_119</t>
  </si>
  <si>
    <t>Actualizar la documentación del proceso de Monitoreo y Evaluación</t>
  </si>
  <si>
    <t>Kit documental del proceso</t>
  </si>
  <si>
    <t>FILA_120</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</si>
  <si>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</si>
  <si>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</si>
  <si>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</si>
  <si>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</si>
  <si>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PM AUD 2011-2015 En sesión del Comité de Control Interno se autorizó ajustar la frecuencia de ejecución "mensuales" cómo se formuló en dic/2016. Se mantiene la meta de 11 reuniones</t>
  </si>
  <si>
    <t>FILA_121</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</si>
  <si>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</si>
  <si>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</si>
  <si>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</si>
  <si>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</si>
  <si>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</si>
  <si>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FILA_122</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</si>
  <si>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</si>
  <si>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</si>
  <si>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</si>
  <si>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</si>
  <si>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FILA_123</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</si>
  <si>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</si>
  <si>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</si>
  <si>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</si>
  <si>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</si>
  <si>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FILA_124</t>
  </si>
  <si>
    <t>Seguimiento y mejora a la implementación de las acciones para el tratamiento de los riesgos</t>
  </si>
  <si>
    <t>Monitoreo trimestral a las acciones de manejo de los riesgos.</t>
  </si>
  <si>
    <t>Informes de lideres de los Procesos- Equipo MECI</t>
  </si>
  <si>
    <t>FILA_125</t>
  </si>
  <si>
    <t>32</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</si>
  <si>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</si>
  <si>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</si>
  <si>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</si>
  <si>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</si>
  <si>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</si>
  <si>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2017/10/15</t>
  </si>
  <si>
    <t>PM AUD 2011-2015 En sesión del Comité de Control Interno se autorizó ajustar la fecha de terminación de esta actividad. Se mantiene la meta de 1 solicitud</t>
  </si>
  <si>
    <t>FILA_126</t>
  </si>
  <si>
    <t>No se cumplió con la obligación de contar con una Auditoría Técnica e Integral con enfoque Preventivo (ATIP), denotando falta de planeación.</t>
  </si>
  <si>
    <t>Elaborar los TCC para la contratación de la ATIP</t>
  </si>
  <si>
    <t>TCC Elaborados</t>
  </si>
  <si>
    <t>2017/08/15</t>
  </si>
  <si>
    <t>FILA_127</t>
  </si>
  <si>
    <t>Garantizar la continuidad de la auditoría externa de la Entidad, a través de la prórroga del contrato vigente</t>
  </si>
  <si>
    <t>Realizar prórroga del contrato</t>
  </si>
  <si>
    <t>Documento OTROSÍ suscrito</t>
  </si>
  <si>
    <t>FILA_128</t>
  </si>
  <si>
    <t>Definir un plan de contingencia, para dar  continuidad al ciclo de mejora por el tiempo que no se cuente  con la ATIP, en el caso de que se presente un proceso de contratación fallido</t>
  </si>
  <si>
    <t>Elaborar el plan de contingencia</t>
  </si>
  <si>
    <t>Plan de contingencia elaborado</t>
  </si>
  <si>
    <t>PM AUD 2011-2015 En sesión del Comité de Control Interno se autorizó ajustar la fecha de terminación de esta actividad. Se mantiene la meta de 1 plan elaborado</t>
  </si>
  <si>
    <t>FILA_129</t>
  </si>
  <si>
    <t>33</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</si>
  <si>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</si>
  <si>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</si>
  <si>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</si>
  <si>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</si>
  <si>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</si>
  <si>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FILA_130</t>
  </si>
  <si>
    <t>34</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</si>
  <si>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</si>
  <si>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</si>
  <si>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</si>
  <si>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</si>
  <si>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</si>
  <si>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FILA_131</t>
  </si>
  <si>
    <t>35</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</si>
  <si>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</si>
  <si>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FILA_132</t>
  </si>
  <si>
    <t>36</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</si>
  <si>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</si>
  <si>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FILA_133</t>
  </si>
  <si>
    <t>37</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</si>
  <si>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</si>
  <si>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FILA_134</t>
  </si>
  <si>
    <t>38</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</si>
  <si>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</si>
  <si>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FILA_135</t>
  </si>
  <si>
    <t>39</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</si>
  <si>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</si>
  <si>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FILA_136</t>
  </si>
  <si>
    <t>40</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</si>
  <si>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</si>
  <si>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FILA_137</t>
  </si>
  <si>
    <t>La información publicada en la página WEB, permite el acceso a información general de los macro proyectos que adelanta el Fondo Adaptación; sin embargo, para la consulta de las obras de inversión adelantada en los mismos y en los proyectos realizados y que se adelantan en los diferentes sectores no se encuentra información relacionada.</t>
  </si>
  <si>
    <t>Debilidades en la determinación de los requisitos y condiciones que debe cumplir la información generada en desarrollo de la gestión adelantada por el Fondo tanto física como virtual, en aras de garantizar la buena calidad de la misma con criterios tales como precisión, oportunidad, relevancia y comprensibilidad, que permitan la consulta de los diferentes entes de control y la comunidad.</t>
  </si>
  <si>
    <t>Generar la Política de Documento Electrónico. Ejecutar proyecto de mejora del Sistema PSA  para ser Sitio web público Verificar que la información este acorde con lineamientos de comunicaciones Publicar en la página WEB el link a dicha página</t>
  </si>
  <si>
    <t>Revisión de textos e imagen de la herramienta: inicio 15/12/2017 - final 28/02/2018.</t>
  </si>
  <si>
    <t>Herramienta actualizada y públicada en la página Web del Fondo</t>
  </si>
  <si>
    <t>2017/12/15</t>
  </si>
  <si>
    <t>PM AUD 2016</t>
  </si>
  <si>
    <t>FILA_138</t>
  </si>
  <si>
    <t>Socialización a la comunidad: inicio 15/12/2017 - final 15/02/2018.</t>
  </si>
  <si>
    <t>2018/02/15</t>
  </si>
  <si>
    <t>FILA_139</t>
  </si>
  <si>
    <t>Vinculación a la página Web del Fondo: inicio 01/03/2017 - final 31/03/2018.</t>
  </si>
  <si>
    <t>2018/03/31</t>
  </si>
  <si>
    <t>FILA_140</t>
  </si>
  <si>
    <t>Respecto a la elaboración de documentos generados en el desarrollo de los contratos suscritos para la realización de proyectos, no se evidencia dentro de las obligaciones, criterios y atributos técnicos para la parametrización de la información por parte del Fondo con el fin de recibir bajo los mismos parámetros a fin de consolidar, archivar y/o registrar del conjunto de documentos.</t>
  </si>
  <si>
    <t>Adicionar a los nuevos contratos suscritos por el Fondo Adaptación, las obligaciones contractuales los criterios y atributos técnicos para la parametrización de la información a recibir por parte del Fondo Adaptación.</t>
  </si>
  <si>
    <t>Definir una obligación contractual que garantice la parametrización de la información sea cual fuere su fecha, forma y soporte material  a fin de consolidar, archivar y/o registrar del conjunto de documentos recibidos por el Fondo Adaptación en cada una de las etapas contractuales.</t>
  </si>
  <si>
    <t>Obligación contractual aprobada, socializada e incluida en los nuevos contratos que suscriba el Fondo Adaptación.  Contratos elaborados por el Fondo Adaptación que incluyen dentro de sus obligaciones contractuales la parametrización de la información conforme a lo establecido por la entidad para tal fin.</t>
  </si>
  <si>
    <t>2017/11/01</t>
  </si>
  <si>
    <t>FILA_141</t>
  </si>
  <si>
    <t>Incluir en los contratos la obligación de entregar la documentación producida durante el desarrollo del contrato, conforme a los lineamientos establecidos por la entidad, a saber: Circular 017 de 2015, Manual de Archivo y Correspondencia de la entidad, Programa de Gestión Documental, Políticas de radicación y el Manual de Contratación vigente.</t>
  </si>
  <si>
    <t>FILA_142</t>
  </si>
  <si>
    <t>Gestión del proceso de programación presupuestal 2016 y congruencia entre ésta y el presupuesto aprobado para la vigencia auditada</t>
  </si>
  <si>
    <t>La etapa de programación presupuestal adelantada por el Fondo Adaptación para la vigencia 2016, no se desarrollo atendiendo los lineamientos impartidos por el organo rector en materia presupuestal, presentandose presuntos incumplimientos de la normatividad que le es aplicable a esta fase del ciclo presupuestal.</t>
  </si>
  <si>
    <t>Actualizar los lineamientos para la planeación de los recursos, incluyendo formato para la realización de la misma.</t>
  </si>
  <si>
    <t>Realizar la actualización de los lineamientos para la planeación de recursos mediante la incorporación de un formato (plantilla), como guía para la elaboración detallada de la planeación.</t>
  </si>
  <si>
    <t>Lineamiento actualizado</t>
  </si>
  <si>
    <t>FILA_143</t>
  </si>
  <si>
    <t>Las justificaciones de solicitud de recursos de inversión y de funcionamiento, se deben presentar en forma detallada y de acuerdo con los topes presupuestales de SIIF Nación y aparte los requerimientos adicionales.</t>
  </si>
  <si>
    <t>Emitir lineamientos a cada uno de los Equipos de Trabajo responsables de solicitar y justificar los recursos requeridos para la vigencia siguiente.</t>
  </si>
  <si>
    <t>Lineamientos enviados a los Equipos de Trabajo  Solicitudes de recursos con el lleno de los requisitos</t>
  </si>
  <si>
    <t>2017/09/30</t>
  </si>
  <si>
    <t>FILA_144</t>
  </si>
  <si>
    <t>Revisar y validar las solicitudes de recursos.</t>
  </si>
  <si>
    <t>FILA_145</t>
  </si>
  <si>
    <t>Falencias en el desarrollo del proceso de programación de Gastos de Inversión vigencia 2016, El Fondo Adaptación no presentó dentro del documento de justificación del anteproyecto, información que soportara los bienes y servicios completos que requerian ser financiados con cargo al presupuesto de inversión, durante el 2016.</t>
  </si>
  <si>
    <t>Falta de identificación y determinación de las necesidades concretas que demandan ser pagadas durante la vigencia 2016.</t>
  </si>
  <si>
    <t>Implementar los lineamientos de planeación actualizados con el formato correspondiente</t>
  </si>
  <si>
    <t>Realizar capacitaciones para el diligenciamiento del  formato (plantilla), como guía para la elaboración detallada de la planeación</t>
  </si>
  <si>
    <t>Capacitaciones Realizadas</t>
  </si>
  <si>
    <t>2018/01/16</t>
  </si>
  <si>
    <t>2018/01/30</t>
  </si>
  <si>
    <t>FILA_146</t>
  </si>
  <si>
    <t>Divulgar el seguimiento al avance en la ejecución de la planeación presupuestal.</t>
  </si>
  <si>
    <t>Realizar y publicar un informe ejecutivo, del seguimiento al avance en la ejecución de la planeación presupuestal.</t>
  </si>
  <si>
    <t>Informe publicado</t>
  </si>
  <si>
    <t>2017/10/30</t>
  </si>
  <si>
    <t>2019/01/30</t>
  </si>
  <si>
    <t>FILA_147</t>
  </si>
  <si>
    <t>Diferencia identificada entre la desagregación presupuestal y el presupuesto definitivo en los siguientes rubros Para el rubro de Sueldos Personal de Nómina Con relación al rubro de Adquisición de Bienes y Servicios En cuanto a los certificados de disponibilidad, que transcurrieran entre dos (2) y ocho (8) meses entre la fecha de expedición y su afectación definitiva con compromisos.</t>
  </si>
  <si>
    <t>Falta de Planeación y seguimiento al Plan  de Adquisiciones, por parte de los diferentes Equipos de Trabajo que ejecutan recursos de funcionamiento.</t>
  </si>
  <si>
    <t>Establecer responsables en los diferentes Equipos de Trabajo que ejecutan recursos de funcionamiento, para que realicen  seguimiento al cumplimiento del Plan de Adquisiciones  Elaborar y presentar la solicitud de modificación al Plan de Adquisiciones, debidamente justificada y autorizada por la Secretaria General.</t>
  </si>
  <si>
    <t>Reunión mensual con los responsables de cada de Equipo de Trabajo, para efectuar seguimiento  a la ejecución del Plan de Adquisiciones.</t>
  </si>
  <si>
    <t>Acta  Solicitud de modificaciones  Plan de Adquisiciones actualizado</t>
  </si>
  <si>
    <t>FILA_148</t>
  </si>
  <si>
    <t>Registrar modificaciones al Plan de Adquisiciones</t>
  </si>
  <si>
    <t>FILA_149</t>
  </si>
  <si>
    <t>Reconocimiento de obligaciones sin el recibo de los bienes y servicios contratados</t>
  </si>
  <si>
    <t>Deficiencias en los lineamientos de control para la constitución de las cuentas por pagar al cierre de cada vigencia</t>
  </si>
  <si>
    <t>1) Emitir directriz previo al cierre contable de la vigencia fiscal,  estableciendo lineamientos para la constitución y el reconocimiento de las cuentas por pagar.</t>
  </si>
  <si>
    <t>1) Solicializar el lineamiento para la constitución de las cuentas por pagar</t>
  </si>
  <si>
    <t>Lineamiento socializado</t>
  </si>
  <si>
    <t>FILA_150</t>
  </si>
  <si>
    <t>Presunto incumplimiento de las especificaciones financieras y de inversión del Contrato de Fiducia 049 de 2012, en la medida en que el Consorcio certificó disponibilidad sobre unos recursos que no le habían sido transferidos y en consecuencia no hacían parte de los bienes fideicomitidos sobre los cuales pudiera ejercer su función de administración.</t>
  </si>
  <si>
    <t>- Falta de claridad en la terminología utilizada en el Manual de Manejo de Recursos de Inversión</t>
  </si>
  <si>
    <t>- Ajustar terminología del Manual de Manejo de Recursos de Inversión</t>
  </si>
  <si>
    <t>- Ajustar Manual de Manejo de recursos de Inversión</t>
  </si>
  <si>
    <t>Manual de Manejo de Recursos de Inversión ajustado</t>
  </si>
  <si>
    <t>FILA_151</t>
  </si>
  <si>
    <t>Teniendo en cuenta el nivel de ejecución de la vigencia futura 90414, se analizó el documento de justificación que el FA presentó ante el MHCP observando lo siguiente: Los compromisos se suscribieron con posterioridad a la fecha prevista e informada en el documento de solicitud de la vigencia futura El desplazamiento de las fechas previstas para la suscripción de los compromisos</t>
  </si>
  <si>
    <t>- Demora en iniciar los procesos contractuales amparados con recursos aprobados de vigencia futura</t>
  </si>
  <si>
    <t>- Proyectar la solicitud de vigencia futura, teniendo en cuenta los tiempos probables de aprobación de la vigencia futura y del proceso de contratación</t>
  </si>
  <si>
    <t>- Radicar procesos de contratación, inmediatamente al recibo de la autorización de vigencias futuras.</t>
  </si>
  <si>
    <t>Solicitud de vigencia futura, ajustada en tiempo y valor</t>
  </si>
  <si>
    <t>FILA_152</t>
  </si>
  <si>
    <t>Analizadas las cuentas por pagar que fueron constituidas al 31 de diciembre de 2016, se observó que el 53.30% de las mismas se registraron sin que los supervisores contractuales hubiesen certificado el recibo a satisfacción de los bienes y/o servicios contratados. Estas cuentas ascienden a $454.19 millones.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</si>
  <si>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</si>
  <si>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 Verificar que la documentación aportada, este acorde conla normatividad para la constitución de cuentas por pagar.</t>
  </si>
  <si>
    <t>Solicitud Constitución de cuentas por pagar</t>
  </si>
  <si>
    <t>Oficio de solicitud. Reporte SIIF de constitución de cuentas por pagar</t>
  </si>
  <si>
    <t>FILA_153</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</si>
  <si>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</si>
  <si>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</si>
  <si>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</si>
  <si>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</si>
  <si>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FILA_154</t>
  </si>
  <si>
    <t>Boletín mensual de seguimiento al Plan de Gestión de Pagos.</t>
  </si>
  <si>
    <t>Boletin</t>
  </si>
  <si>
    <t>FILA_155</t>
  </si>
  <si>
    <t>Comités de seguimiento del Plan de Gestión de Pagos del Fondo Adaptación</t>
  </si>
  <si>
    <t>Acta</t>
  </si>
  <si>
    <t>FILA_156</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</si>
  <si>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</si>
  <si>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FILA_157</t>
  </si>
  <si>
    <t>FILA_158</t>
  </si>
  <si>
    <t>FILA_159</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</si>
  <si>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</si>
  <si>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FILA_160</t>
  </si>
  <si>
    <t>FILA_161</t>
  </si>
  <si>
    <t>FILA_162</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</si>
  <si>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</si>
  <si>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</si>
  <si>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</si>
  <si>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</si>
  <si>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</si>
  <si>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</si>
  <si>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</si>
  <si>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FILA_163</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</si>
  <si>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</si>
  <si>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</si>
  <si>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</si>
  <si>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</si>
  <si>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2018/12/01</t>
  </si>
  <si>
    <t>FILA_164</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</si>
  <si>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</si>
  <si>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</si>
  <si>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</si>
  <si>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2018/12/31</t>
  </si>
  <si>
    <t>FILA_165</t>
  </si>
  <si>
    <t>No se prevén en las justificaciones de los otrosíes todos los aspectos que deben ser analizados para lograr una apropiada ejecución del contrato en términos de calidad y oportunidad.  Falta de una adecuada supervisión que permita justificar aspectos técnicos, financieros y jurídicos al momento de solicitar modificaciones contractuales.</t>
  </si>
  <si>
    <t>Falta de una adecuada supervisión que permita justificar aspectos técnicos, financieros y jurídicos al momento de solicitar modificaciones contractuales.</t>
  </si>
  <si>
    <t>Reforzar las justificaciones consignadas en las solicitudes de modificación contractual de los proyectos del sector salud desde el punto de vista técnico, presupuestal y jurídico, según corresponda, aportando los soportes que apoyen dichas justificaciones.</t>
  </si>
  <si>
    <t>Justificar técnica, presupuestal y jurídicamente, según corresponda, las solicitudes de modificación contractual del sector salud, aportando los soportes respectivos</t>
  </si>
  <si>
    <t>Formato de solicitud de modificación contractual debidamente justificado y soportado, del 100% de los proyectos del sector salud que aplique</t>
  </si>
  <si>
    <t>FILA_166</t>
  </si>
  <si>
    <t>Suscripción de prórrogas y adiciones por más del doble de tiempo y valor, entre otros factores por falta de previsión en los tiempos oportunos para  que el  contratista pudiera dar cumplimiento contemplando variables externas como términos de importaciones.</t>
  </si>
  <si>
    <t>Indebida planeación contractual</t>
  </si>
  <si>
    <t>Tener en cuenta los tiempos de importación de los bienes de equipamiento hospitalario para la estimación del plazo real en los procesos de contratación de dotación para el sector salud</t>
  </si>
  <si>
    <t>Tener en cuenta para la estimación del plazo real en los términos y condiciones contractuales de los procesos de dotación del sector salud los tiempos de importación de los bienes de equipamiento hospitalario</t>
  </si>
  <si>
    <t>TCC en los cuales se estimen los tiempos de importación de los bienes de equipamiento hospitalario para el establecimiento del plazo del contrato, del 100% de los proyectos que aplique</t>
  </si>
  <si>
    <t>2017/10/01</t>
  </si>
  <si>
    <t>FILA_167</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</si>
  <si>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</si>
  <si>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</si>
  <si>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</si>
  <si>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</si>
  <si>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</si>
  <si>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</si>
  <si>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FILA_168</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</si>
  <si>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</si>
  <si>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</si>
  <si>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Realizar revisiones periódicas de verificación de la incorporación de los soportes documentales en el expediente contractual.</t>
  </si>
  <si>
    <t>Certificación por parte supervisores e interventores de del estado del expediente contractual, tanto en el sistema de información documental INFODOC como en el expediente físico.</t>
  </si>
  <si>
    <t>Certificación</t>
  </si>
  <si>
    <t>FILA_169</t>
  </si>
  <si>
    <t>Cronograma de certificaciones</t>
  </si>
  <si>
    <t>Cronograma</t>
  </si>
  <si>
    <t>FILA_170</t>
  </si>
  <si>
    <t>Acción de Mejora Corregida</t>
  </si>
  <si>
    <t>FILA_171</t>
  </si>
  <si>
    <t>Ejecución contratos de dotación escolar suscritos en 2016 - sector Educación. Cuatro (4) contratos no se habían ejecutado oportunamente incumpliendo con el cronograma que se planteo en los TCC que hacen parte integral de los mismos, además de llevar mas de cuatro (4) meses suspendidos.</t>
  </si>
  <si>
    <t>El FONDO presentó debilidades en la etapa de planeacion de los contratos de suministro, al no verificar el estado real de avance de las obras en las sedes educativas. No contaba con la información que le permitiera programar de manera adecuada la entrega de las dotaciones o decidir el momento oportuno en el cual realizar el proceso de contratación</t>
  </si>
  <si>
    <t>El supervisor de los contratos de Dotación deberá realizar el seguimiento a la ejecución trimestral de los contratos de dotación, frente a los avances de las obras objeto de los mismos y deberá reportar mediante informe, al líder del equipo de educación, para la toma de decisiones cuando se presenten desviaciones al cronograma.</t>
  </si>
  <si>
    <t>Informe trimestral de los contratos de dotación.</t>
  </si>
  <si>
    <t>informe de avance</t>
  </si>
  <si>
    <t>FILA_172</t>
  </si>
  <si>
    <t>Ejecución contratos de dotación escolar suscritos en 2016 - sector Educación. Se evidenciaron inconsistencias en la información que la Entidad reportó en diferentes fuentes.</t>
  </si>
  <si>
    <t>Falta de control en la información dificulta el análisis de la misma por parte de los diferentes usuarios y pone en riesgo la acertada toma de decisiones.</t>
  </si>
  <si>
    <t>Modificar la clasificación de los contratos para su reporte y por ende la metodología de cálculo del avance de los mismos para que no refleje la duración sino el avance ejecutado real, implementando como medio de control, una verificación por cada supervisor de contrato designado para tal fin, una vez cargada la información en los distintos sistemas de la Entidad.</t>
  </si>
  <si>
    <t>Ajustar la metodología de cálculo y reporte del avance de los contratos en aplicativo de seguimiento de la entidad (PSA)</t>
  </si>
  <si>
    <t>Reporte del Sistema</t>
  </si>
  <si>
    <t>FILA_173</t>
  </si>
  <si>
    <t>Llama la atención que el Contrato 064 se encontrara en proceso de liquidación el cual no había cumplido con las obligaciones por parte del contratistas en la medida en que no se habían entregado los bienes en las sedes educativas, tampoco se haya verificado que se surta el proceso de ingreso de la dotación al almacén de la Secretaria de Educación del respectivo municipio.</t>
  </si>
  <si>
    <t>Esta situación fue originada por debilidades en la planeacion para la suscripción del contrato de suministro. Se evidencia debilidades en el seguimiento del contrato por cuanto el supervisor no advirtió que la situación de entrega en sitio diferente a cada sede educativa y las actividades posteriores, conllevo a incumplir por parte del contratista.</t>
  </si>
  <si>
    <t>Reportar e incluir las actas de entrega de dotación al expediente físico y digital del Contrato 064 de 2016.</t>
  </si>
  <si>
    <t>Remitir como evidencia física producto de la acción de mejora, las cuatro (4) actas donde consta la fecha de entrega y la sede educativa objeto de la dotación del contrato 064 de 2016.</t>
  </si>
  <si>
    <t>Acta de Entrega de Dotación por sede</t>
  </si>
  <si>
    <t>FILA_174</t>
  </si>
  <si>
    <t>Contrato 064 de 2016 - Dotación Escolar - Sector Educación. El documento correspondiente al otrosí 2, no reposaba en el expediente contractual, este fue revisado en la pagina web de la Entidad, debiéndose anotar que no fue posible establecer la fecha de suscripción.</t>
  </si>
  <si>
    <t>Falta de control por parte del supervisor que no realizo las actividades de tipo administrativo y legal relacionadas con el archivo de la documentación contractual así como que los actos administrativos originados en desarrollo del contrato se encuentren debidamente elaborados.</t>
  </si>
  <si>
    <t>El supervisor del contrato 064 de 2016, deberá realizar una verificación del archivo físico y del expediente digital, con el fin de corroborar que el documento físico debidamente fechado repose en el archivo y a su vez en el sistema digital.</t>
  </si>
  <si>
    <t>Documento de gestión documental en el que se certifique la existencia del documento fisico y digital debidamente suscrito y fechado.</t>
  </si>
  <si>
    <t>Certificación de Gestión Documental del FONDO publicada</t>
  </si>
  <si>
    <t>2018/06/30</t>
  </si>
  <si>
    <t>FILA_175</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</si>
  <si>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</si>
  <si>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</si>
  <si>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</si>
  <si>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</si>
  <si>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</si>
  <si>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</si>
  <si>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FILA_176</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</si>
  <si>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</si>
  <si>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</si>
  <si>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</si>
  <si>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</si>
  <si>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</si>
  <si>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FILA_177</t>
  </si>
  <si>
    <t>Remitir los documentos utilizados y elaborados durante la ejecución del contrato de conformidad con las normas impartidas por el Equipo de Trabajo de Gestión Documental.</t>
  </si>
  <si>
    <t>Memorando.</t>
  </si>
  <si>
    <t>FILA_178</t>
  </si>
  <si>
    <t>Revisar cada dos meses  el expediente físico y virtual del contrato con el fin de verificar el contenido de la información de conformidad  con los documentos utilizados y elaborados a la fecha de verificación.</t>
  </si>
  <si>
    <t>Correo Eléctronico</t>
  </si>
  <si>
    <t>FILA_179</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</si>
  <si>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</si>
  <si>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</si>
  <si>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</si>
  <si>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</si>
  <si>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</si>
  <si>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FILA_180</t>
  </si>
  <si>
    <t>El contrato 178 de 2013 fue terminado anticipadamente según acta del 05 de septiembre de 2016,  sin embargo; transcurridos los 8 meses: -No se había iniciado gestión ante la aseguradora tendiente a hacer efectivas las pólizas -No se había logrado el resarcimiento del daño, así como las sumas adeudadas por el contratista por  todo concepto.</t>
  </si>
  <si>
    <t>Falta de oportunidad en gestión por parte de la Entidad ante los incumplimientos del contratistas debido a la deficiencia en la estructuración del incumplimiento por parte del supervisor y/o interventor</t>
  </si>
  <si>
    <t>Instauración de las  demandas y/o reclamaciones mediante las cuales se  solicite el resarcimiento del daño, así como las sumas adeudadas por el contratista y la liquidación judicial del contrato</t>
  </si>
  <si>
    <t>Instaurar  las demandas y/o reclamaciones para la liquidación judicial del contrato 178 de 2013 y reclamación administrativa frente al amparo del anticipo</t>
  </si>
  <si>
    <t>Demanda y/o reclamación</t>
  </si>
  <si>
    <t>2017/12/01</t>
  </si>
  <si>
    <t>FILA_181</t>
  </si>
  <si>
    <t>Capacitar a los supervisores y/o interventores en la adecuada estructuración técnica y jurídica de los incumplimientos contractuales de conformidad con el manual de contratación de la Entidad, el contrato y las leyes aplicables</t>
  </si>
  <si>
    <t>Capacitar a los supervisores y/o interventores sobre la adecuada estructuración técnica y jurídica de los incumplimientos contractuales</t>
  </si>
  <si>
    <t>Lista de asistencia a la capacitacion de los supervisores y/o interventores  sobre la adecuada estructuración técnica y jurídica de los incumplimientos contractuales</t>
  </si>
  <si>
    <t>FILA_182</t>
  </si>
  <si>
    <t>En cuanto a las licencias de urbanismo y construcción de las actas suscritas entre las partes, para efectos liquidatarios, se deduce que la primera no existió durante la etapa de ejecución del contrato y la segunda además que sufrió una serie de modificaciones va a ser revocada debiéndose iniciar un nuevo trámite para poder culminar la obra.</t>
  </si>
  <si>
    <t>Debilidad en el seguimiento en la verificación de las vigencias de los permisos y licencias</t>
  </si>
  <si>
    <t>Hacer seguimiento oportuno a la vigencia de las licencias y permisos durante la etapa de obra de los proyectos del sector salud</t>
  </si>
  <si>
    <t>Dar cuenta en los informes de supervisión y cumplimiento el estado de la vigencia de las licencias y permisos  de los contratos del sector salud para la totalidad de los proyectos que aplique</t>
  </si>
  <si>
    <t>Informes de supervisión y cumplimiento en el que se de cuenta del estado de la vigencia de las licencias y permisos  de los contratos del sector salud para la totalidad de los proyectos que aplique</t>
  </si>
  <si>
    <t>FILA_183</t>
  </si>
  <si>
    <t>Oportunidad de desarrollo del proyecto  Santa Lucia - Atlántico</t>
  </si>
  <si>
    <t>* Falta de Oportunidad en la toma de desiciones por parte de los diferentes intervinientes que permitieron, que el proyecto se prolongara mas de tres (3) años invadido.</t>
  </si>
  <si>
    <t>Verificación de la entrega de la totalidad de las viviendas del proyecto a los beneficiarios legalmente designados al proyecto.</t>
  </si>
  <si>
    <t>Solicitud de las Actas de entrega de las viviendas al Operador zonal.</t>
  </si>
  <si>
    <t>Actas de entrega de las soluciones de vivienda a los beneficiarios.</t>
  </si>
  <si>
    <t>2017/09/14</t>
  </si>
  <si>
    <t>FILA_184</t>
  </si>
  <si>
    <t>Entrega de las escrituras de las viviendas a los beneficiarios, cerrando el proceso de entrega del proyecto.</t>
  </si>
  <si>
    <t>Copia simple en papel blanco de las 31 escrituras de las viviendas, correspondientes a las 31 familias restantes.</t>
  </si>
  <si>
    <t>FILA_185</t>
  </si>
  <si>
    <t>Oportunidad en la atención de la población de Tibana - Boyacá</t>
  </si>
  <si>
    <t>falta de oportunidad y celeridad  en la entrega de las soluciones de vivienda</t>
  </si>
  <si>
    <t>1. se realizara el seguimiento a la entrega de las escrituras a las familias para culminar con el proceso.</t>
  </si>
  <si>
    <t>Para culminar el proceso de legalizacion del proyecto San Marcos en Tibana, se realizara seguimiento a la entrega de las 22 escrituras a las familias beneficiarias.</t>
  </si>
  <si>
    <t>Escrituras entregadas a los beneficiarios</t>
  </si>
  <si>
    <t>2017/09/12</t>
  </si>
  <si>
    <t>FILA_186</t>
  </si>
  <si>
    <t>2. Se establecerá seguimiento al operador zonal en reuniones periódicas para controlar los proyectos restantes que se encuentran en ejecución.</t>
  </si>
  <si>
    <t>Para prevenir situaciones parecidas, se realizará seguimiento puntual al Operador Zonal con reuniones de seguimiento a través de actas de reunión con los compromisos realizados en las reuniones.</t>
  </si>
  <si>
    <t>Actas de seguimiento con compormisos establecidos y fechas de reporte de los mismos.</t>
  </si>
  <si>
    <t>FILA_187</t>
  </si>
  <si>
    <t>Ejecución y amparo contractual del contrato 2013-C-0059 Administrativo con presunta incidencia disciplinaria:  Haber recibido bienes y servicios que no estuvieran amparados presupuestalmente.</t>
  </si>
  <si>
    <t>Inobservancia de las disposiciones presu-puestales vigentes, debilidades en la supervisión contractual y oportuno seguimiento al cumplimiento de los requisitos, en lo relacionado con la disponibilidad de recursos para cumplir con los compromisos pactados y ejecutados por el contratista.</t>
  </si>
  <si>
    <t>Realizar un seguimiento a la ejecución presupuestal de los contratos con agencias de viajes para la adquisición de tiquetes aéreos</t>
  </si>
  <si>
    <t>Implementar tablero control que permita llevar el saldo del total del contrato y el saldo del CDR por sector</t>
  </si>
  <si>
    <t>Tablero de Control</t>
  </si>
  <si>
    <t>FILA_188</t>
  </si>
  <si>
    <t>Oportunidad en la liquidación y liberación de saldo</t>
  </si>
  <si>
    <t>1) Falta de oportunidad en la obligación de liquidar. 2) liberación tardía de recursos. 3) Falta de control en la información</t>
  </si>
  <si>
    <t>1. Liquidación de los contrato y convenios dentro del tiempo pactado en los mismos  2. Liberar recursos de manera oportuna   3. Realizar el cruce de las bases de datos de financiera y contratos con el fin de que la información sea uniforme</t>
  </si>
  <si>
    <t>Remitir de manera trimestral, a las diferentes áreas del Fondo, el listado de los convenios y contratos pendientes por liquidar con la finalidad de que remitan los proyectos de acta para revisión y tramite.</t>
  </si>
  <si>
    <t>Memorando</t>
  </si>
  <si>
    <t>2017/12/30</t>
  </si>
  <si>
    <t>FILA_189</t>
  </si>
  <si>
    <t>Realizar mesas de trabajo entre la persona encargada de la base contratos y la persona responsable de las base de datos de financiera  con la finalidad de unificar la información.</t>
  </si>
  <si>
    <t>Mesas de trabajo.</t>
  </si>
  <si>
    <t>FILA_190</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</si>
  <si>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</si>
  <si>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</si>
  <si>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</si>
  <si>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</si>
  <si>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</si>
  <si>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FILA_191</t>
  </si>
  <si>
    <t>Requerir con incum-plimiento al operador zonal Comfenalco Cartagena por el proyecto la candelaria en Arjona - Bolívar</t>
  </si>
  <si>
    <t>FILA_192</t>
  </si>
  <si>
    <t>Oportunidad de desarrollo del proyecto urbanización juan XXIII Plato - Magdalena</t>
  </si>
  <si>
    <t>Realizar seguimiento para garantizar la fecha de terminación y entrega de las 137 soluciones de vivienda</t>
  </si>
  <si>
    <t>Hacer un seguimiento periódico a las obras por parte del supervisor del fondo, con el fin de verificar el estado y las condiciones de la obra</t>
  </si>
  <si>
    <t>Visita e informe bimestral del avance de la obra hasta su entrega</t>
  </si>
  <si>
    <t>FILA_193</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</si>
  <si>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</si>
  <si>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</si>
  <si>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</si>
  <si>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FILA_194</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</si>
  <si>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</si>
  <si>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</si>
  <si>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</si>
  <si>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FILA_195</t>
  </si>
  <si>
    <t>Documento de incum-plimiento enviado al opera-dor zonal.</t>
  </si>
  <si>
    <t>FILA_196</t>
  </si>
  <si>
    <t>Oportunidad de desarrollo del proyecto urbanización villas del rosario Fundación - Magdalena</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</si>
  <si>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</si>
  <si>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</si>
  <si>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Mesa de trabajo realizada, con acta de compromisos y responsables.</t>
  </si>
  <si>
    <t>Acta de compromisos y responsables firmada.</t>
  </si>
  <si>
    <t>FILA_197</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</si>
  <si>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</si>
  <si>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</si>
  <si>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</si>
  <si>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FILA_198</t>
  </si>
  <si>
    <t>FILA_199</t>
  </si>
  <si>
    <t>Oportunidad de desarrollo del proyecto La arenosa Santo Tomas - Atlántico</t>
  </si>
  <si>
    <t>Una mesa de trabajo</t>
  </si>
  <si>
    <t>FILA_200</t>
  </si>
  <si>
    <t>FILA_201</t>
  </si>
  <si>
    <t>El Fondo Adaptación y la Gestión del Riesgo Administrativo; no  se identificaron acciones del Fondo para generar conocimiento a través de su experiencia</t>
  </si>
  <si>
    <t>A la fecha de esta auditoría, el FA no ha gestionado las directrices pertinentes a la Unidad Nacional de Gestión del Riesgo, ni los recursos necesarios para adelantar acciones relacionadas con fortalecer las competencias del Sistema Nacional de Gestión del Riesgo y contribuir a la reducción de la vulnerabilidad fiscal del Estado</t>
  </si>
  <si>
    <t>Recopilar informes esquematizados para transferir a las entida-des pertinentes que hacen parte del Sistema Nacional de Gestión del Riesgo de Desastres - SNGRD el conocimiento y experiencia que el Fondo Adaptación ha adquirido desde su creación.</t>
  </si>
  <si>
    <t>Desarrollo del esquema de los informes a ser presentados por los sectores y macrorproyectos del Fondo, donde se evidencie la entrega de conocimiento y experiencias adquiridas, los cuales serán recopilados por Gestión del Conocimiento, para ser transferidos a las entidades pertinentes que hacen parte del SNGRD.</t>
  </si>
  <si>
    <t>Informes esquematizados recopilados</t>
  </si>
  <si>
    <t>2017/09/18</t>
  </si>
  <si>
    <t>FILA_202</t>
  </si>
  <si>
    <t>Respecto a la estrategia Gestión del Conocimiento, la entidad se demoró en gestionar los recursos necesarios para este importante proceso, tal como ella misma lo señala, solo hasta noviembre de 2016 recibió recursos por $3.110 millones, razón por la cual el desarrollo de la misma es incipiente y no fue posible evaluar su efectividad a través de la presente auditoría.</t>
  </si>
  <si>
    <t>El Fondo Adaptación ha llevado a cabo la transferencia de diferentes instrumentos técncos a las entidades del SNGRD pertinentes. Con el fin de facilitar la evaluación de esta transferencia, se propone inventariar el  conocimiento que ha sido transferido desde su creación a otras Entidades, y verificar su actual utilización.</t>
  </si>
  <si>
    <t>Revisar la información que ha sido transferida por parte del Fondo Adaptación. Realizar un informe donde se evidencie la transferencia del conocimiento. Evaluar el uso que se le ha dado a la información por parte de las entidades receptoras.</t>
  </si>
  <si>
    <t>2018/03/30</t>
  </si>
  <si>
    <t>FILA_203</t>
  </si>
  <si>
    <t>La CGR evaluo el tramite de las licencias y permisos de carácter ambietal de los proyectos  bajo la responsabilidad del FA, encontrando su registro en una base de datos en la cual no es facil de identificar los actos ambientales y sus pricipales caracteristicas.</t>
  </si>
  <si>
    <t>falla en el seguimientos a los tramites ambientales en la ejecución de los  proyectos</t>
  </si>
  <si>
    <t>Unificación de los criterios ambientales mediante un lineamiento general -  Los supervisores deberán verificar el cumplimiento de las licencias y permisos ambientales de cada proyecto.</t>
  </si>
  <si>
    <t>Unificación de los criterios ambientales para todos los sectores del Fondo Adaptación, donde se establezca que en todos los contratos debe ser explicita la obligación para el contratista de cumplimiento de la normatividad ambiental vigente y del seguimiento por parte de la interventoría.</t>
  </si>
  <si>
    <t>Documento de Unificación de los lineamientos ambientales.</t>
  </si>
  <si>
    <t>FILA_204</t>
  </si>
  <si>
    <t>Los supervisores deberán verificar el cumplimiento de las licencias y permisos ambientales para la totalidad de los proyectos que aplique</t>
  </si>
  <si>
    <t>Los supervisores deberan incluir en las fichas de seguimiento y control de proyectos en la seccion de componente ambiental, el estado de los permisos y ambientales para la totalidad de proyectos que aplique, con el fin de iniciar obra de acuerdo con lo exigido.</t>
  </si>
  <si>
    <t>Ficha de seguimiento y control de cada proyecto</t>
  </si>
  <si>
    <t>FILA_205</t>
  </si>
  <si>
    <t>Hallazgo 31. Gestión Ambiental del Fondo Adaptación.</t>
  </si>
  <si>
    <t>Debilidades en el seguimiento a la gestión ambiental de los programas y proyectos.</t>
  </si>
  <si>
    <t>1) Acta de preconstrucción como parte de los nuevos Lineamientos para el Seguimiento y Control de Proyectos.</t>
  </si>
  <si>
    <t>1) Ajustar los lineamientos al Seguimiento y Control de proyectos en su componente de Gestión Ambiental para el seguimiento Tomo 2</t>
  </si>
  <si>
    <t>1) Lineamientos de Seguimiento y Control de Proyectos Tomo 2 Actualizado.</t>
  </si>
  <si>
    <t>FILA_206</t>
  </si>
  <si>
    <t>2) Creación de Módulo en el nuevo Sistema de Información de Proyectos PSA, para el seguimiento y control de la Gestión Ambiental de cada programa y proyecto.</t>
  </si>
  <si>
    <t>1) Solicitud a la plataforma de seguimiento y control de proyectos, para creación de módulo de ingreso información gestión ambiental de programas y proyectos.</t>
  </si>
  <si>
    <t>1) Módulo de Gestión Ambiental de Proyectos (Atributos: Tipo de acto administrativo - Términos del acto - Entidad remisoria y alcance del acto)</t>
  </si>
  <si>
    <t>FILA_207</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</si>
  <si>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</si>
  <si>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</si>
  <si>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</si>
  <si>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</si>
  <si>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</si>
  <si>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FILA_208</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</si>
  <si>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</si>
  <si>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</si>
  <si>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</si>
  <si>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</si>
  <si>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</si>
  <si>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FILA_209</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</si>
  <si>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</si>
  <si>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</si>
  <si>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</si>
  <si>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</si>
  <si>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</si>
  <si>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FILA_210</t>
  </si>
  <si>
    <t>PAMPANILLA: Se realizaron las correcciones en el baño de  discapacitados, y se anexa el acta de recibo por parte del rector de la institucion.</t>
  </si>
  <si>
    <t>Acta de recibo a satisfacción</t>
  </si>
  <si>
    <t>FILA_211</t>
  </si>
  <si>
    <t>YATÌ:  Se garantizara por parte de la interventoria el cumplimiento de la norma, toda vez que el contrato se encuentra aun en ejecucion.</t>
  </si>
  <si>
    <t>FILA_212</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</si>
  <si>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</si>
  <si>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</si>
  <si>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</si>
  <si>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</si>
  <si>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</si>
  <si>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FILA_213</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</si>
  <si>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</si>
  <si>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FILA_214</t>
  </si>
  <si>
    <t>I.E. Camacho Carreño:  Acta de recibo a satisfacción</t>
  </si>
  <si>
    <t>FILA_215</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</si>
  <si>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</si>
  <si>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</si>
  <si>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</si>
  <si>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</si>
  <si>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FILA_216</t>
  </si>
  <si>
    <t>Realizar seguimiento a la ejecución de las actividades definidas. Interventoria - Supervisor del contrato Recibo a satisfacción de las obras contrtadas para el adecuado funcionamiento de las instituciones educativas.</t>
  </si>
  <si>
    <t>FILA_217</t>
  </si>
  <si>
    <t>Hallazgo 37. Oportunidad y eficiencia desarrollo de proyectos.</t>
  </si>
  <si>
    <t>Deficiente formulación. Identificación tardía de beneficiarios, incumplimiento de los OZ y contratistas, deficiencia en la articulación y gestión de entidades territoriales e incumplimiento de compromisos entes territoriales.</t>
  </si>
  <si>
    <t>1) Realizar Riguroso seguimiento por parte de la Subgerencia de Proyectos, a la efectiva implementación de los formatos e instrumentos de control para la oportuna y eficiente entrega de los proyectos.</t>
  </si>
  <si>
    <t>1) Ajustar los lineamientos al Seguimiento y Control de proyectos Tomo 2, en las fases de estructuración, ejecución y entrega de productos a través de los nuevos formatos de gestión de proyectos.</t>
  </si>
  <si>
    <t>1) Formatos: Project Charter (Documento de Constitución Proyectos)  Documento Gestión de Stakeholders   Formato de Visita técnica en obra, por parte de los gestores de los proyectos.   Manual para la elaboración de Informes de Interventoría    Actas de Recibo a Satisfacción (entrega) de los proyectos por parte de los Stakeholders.   Implementación Ficha Seguimiento y Control de proyectos</t>
  </si>
  <si>
    <t>2018/06/01</t>
  </si>
  <si>
    <t>FILA_218</t>
  </si>
  <si>
    <t>Verificada el Acta de Comité de Conciliación 12, analizados los soportes del proceso, entregados por la Entidad, se constató que esta sesión del Comité se llevó a cabo en fecha posterior a la programada para llevar a cabo la audiencia de conciliación objeto del comité del acta 12</t>
  </si>
  <si>
    <t>La situación se generó por cuanto la entidad presenta debilidades en la aplicación de contro-les que le permitan alertar oportunamente sobre las diligencias a las cuales ha sido convocado y frente a las que se deban tomar decisiones institucionales a través de la convocatoria en tiempo del Comité de Conciliación.</t>
  </si>
  <si>
    <t>Adoptar una directriz institucional de conciliación, consistente en  reiterar la decisión adoptada por el Comité de no conciliar ni presentar fórmula alguna para ello, siempre que el decurso procesal no haya modificado los supuestos fácticos y jurídicos iniciales con base en los cuales se adoptó tal posición institucional</t>
  </si>
  <si>
    <t>Presentar para aprobación del Comité de Conciliación del Fondo Adaptación la directriz institucional de Conciliación.</t>
  </si>
  <si>
    <t>Directriz institucional de Conciliación</t>
  </si>
  <si>
    <t>FILA_219</t>
  </si>
  <si>
    <t>Presentar a la Agencia de Defensa Jurídica del Estado la directriz institucional de Conciliación para su evaluación metodológica y aprobación.</t>
  </si>
  <si>
    <t>FILA_220</t>
  </si>
  <si>
    <t>La CGR cocnluye que se ha cumplido con la sentencia referente al acueducto de Yopal, pero este cumplimiento no ha sido exactamente al inicialmente planteado en la misma sentencia.</t>
  </si>
  <si>
    <t>"(i) presunta vulneración de principios generales del derecho y de la función pública; (ii) falta de control sobre los recursos que transfiere a otros mecanismos de administración y (iii) pago total de objetos contractuales que se encuentran en ejecución y en el cual el palzo está pactado de una manera determinable"</t>
  </si>
  <si>
    <t>Se continuará dando cumplimiento a la sentencia de la acción popular 2011-00210 en los términos de la ley 472 de 1998 ante el Tribunal Administrativo de Casanare.</t>
  </si>
  <si>
    <t>Participar en los Comites de Verificación, Audiencias de Verificación de Cumplimiento y demás actuaciones relacionadas con el cumplimiento de la obligación de hacer establecida en el fallo de la acción popular Rad.  2011-0210-00</t>
  </si>
  <si>
    <t>Actas comité de Verificación, Actas audiencias de verificación que se realicen ante el Tribunal Administrtativo de Casanare para verificar el cumplimiento de la Acción Popular 2011-0210-00 .</t>
  </si>
  <si>
    <t>2018/12/30</t>
  </si>
  <si>
    <t>FILA_221</t>
  </si>
  <si>
    <t>El Fondo Adaptación no ha realizado seguimiento de los recursos que transfirió al Patrimonio Autónomo constituido por FINDETER para el desarrollo de este proyecto. Debiéndose tener en cuenta que con la entrega de los recursos a FINDETER</t>
  </si>
  <si>
    <t>Se hace necesario precisar que el cuestionamiento del Ente de Control no se orienta a que se realizara un único desembolso, sino que este se hubiese realizado contrario a la oferta presentada y sin haberse recibido los servicios por parte de FINDETER</t>
  </si>
  <si>
    <t>Se incluirá como acción de mejora, el control de los informes de avance mensual de obra que FINDETER allega al Fondo Adaptación, los cuales son el soporte para determinan el avance del Contrato No. 203 de 2014.</t>
  </si>
  <si>
    <t>Recepción y análisis de los avances mensuales de obra presentados por FINDETER al Fondo Adaptación</t>
  </si>
  <si>
    <t>Informes mensuales</t>
  </si>
  <si>
    <t>2017/09/01</t>
  </si>
  <si>
    <t>FILA_222</t>
  </si>
  <si>
    <t>Anticipos para proyectos de inversión. A 31 de diciembre de 2016, la cuenta 142013 correspondiente a los anticipos entregados para proyectos de inversión presentaron subestimación en $115.49 millones, debido a que se reconocieron amortizaciones que no se materializaron tal como se pactó en los respectivos contratos; es decir, como descuento de las facturas radicadas para trámite de pago</t>
  </si>
  <si>
    <t>Debilidad en el seguimiento a los anticipos para proyectos de inversión.</t>
  </si>
  <si>
    <t>1) Elaborar actas mensuales de conciliación de la 1420- Anticipos para proyectos de inversión</t>
  </si>
  <si>
    <t>1) Actas mensuales de conciliación de la 1420- Anticipos para proyectos de inversión</t>
  </si>
  <si>
    <t>FILA_223</t>
  </si>
  <si>
    <t>41</t>
  </si>
  <si>
    <t>Al cierre de la vigencia 2016 se reconoció en la cuenta 147046-Recursos de acreedores reintegrados a tesorerías, la suma de $720.000 millones correspondientes al saldo de la reserva presupuestal 21815 constituida al 31 de diciembre de 2015. Este registro contable, incrementó como contrapartida la cuenta 470510-Fondos recibidos para inversión, del grupo Operaciones interinstitucionales</t>
  </si>
  <si>
    <t>No efectuar análisis a las instrucciones emitidas por entes reguladores, para tomar decisiones respecto a parametrizaciones efectuadas por la Contaduría General de la Nación en materia contable en el SIIF-Nación.</t>
  </si>
  <si>
    <t>Solicitar conceptos a la Contaduría General de la Nación sobre instrucciones particulares emitidas por este mismo ente</t>
  </si>
  <si>
    <t>Mesa de Trabajo con la Contaduría General de la Nación   Solicitud de concepto sobre situaciones especiales</t>
  </si>
  <si>
    <t>Acta   Oficio de Solicitu-des</t>
  </si>
  <si>
    <t>FILA_224</t>
  </si>
  <si>
    <t>42</t>
  </si>
  <si>
    <t>Saldo Derechos en Fideicomiso. Al 31 de diciembre de 2016 el saldo de la cuenta 192603 correspondiente a los derechos en fideicomiso, presenta inconsistencias por $53.03 millones, en comparación con el Balance reportado por el Consorcio y generados del Sistema Fiduciario Integrado-SIFI</t>
  </si>
  <si>
    <t>Debilidad en la elaboración de las actas de conciliación de la cuenta 192603 "Derechos en fideicomiso"  en los rubros de Efectivo e Inversiones, con el Consorcio FADAP.</t>
  </si>
  <si>
    <t>1) Efectuar  conciliación mensual de la información contable entre el saldo de la cuenta 192603 "Derechos en fideicomiso",  los saldos reflejados en el balance presentado por el Consorcio FADAP en los rubros de Inversión y Efectivo y los saldos de los extractos bancarios.</t>
  </si>
  <si>
    <t>1) Conciliaciones mensuales para la vigencia 2017</t>
  </si>
  <si>
    <t>Conciliaciones</t>
  </si>
  <si>
    <t>FILA_225</t>
  </si>
  <si>
    <t>43</t>
  </si>
  <si>
    <t>Reconocimiento de cuentas por pagar por adquisición de bienes y servicios Al 31 de diciembre de 2016 el FA reconoció seis (6) cuentas por pagar por adquisición de bienes y servicios (cuenta 240101), por valor neto de $11.22 millones; a pesar que, para dicha fecha, no había recibido los bienes y servicios contratados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</si>
  <si>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</si>
  <si>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t>
  </si>
  <si>
    <t>Solicitud</t>
  </si>
  <si>
    <t>FILA_226</t>
  </si>
  <si>
    <t>44</t>
  </si>
  <si>
    <t>Depuración de información contable Al 31 de diciembre de 2016, se identificaron en el SIIF Nación 52 terceros cuyos saldos por concepto de anticipos, cuentas por pagar, acreedores y depósitos recibidos en garantía, no reflejan su realidad, pues corresponden a centavos o pesos por depurar.</t>
  </si>
  <si>
    <t>Debilidad en el  seguimiento a saldos reflejados en las cuentas contables,  en centavos o pesos.</t>
  </si>
  <si>
    <t>Solicitar concepto a la Contaduría General de la Nación, sobre el procedimiento a seguir para ajustar centavos y/o pesos resultantes del registro de documentos soportes (causación y pago), así como la aplicación en estos casos del principio de contabilidad relativo a la medición.</t>
  </si>
  <si>
    <t>Solicitud de concepto</t>
  </si>
  <si>
    <t>solicitud</t>
  </si>
  <si>
    <t>FILA_227</t>
  </si>
  <si>
    <t>45</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</si>
  <si>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</si>
  <si>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</si>
  <si>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</si>
  <si>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</si>
  <si>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</si>
  <si>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FILA_228</t>
  </si>
  <si>
    <t>46</t>
  </si>
  <si>
    <t>Notas de carácter específico a los Estados Financieros Las Notas Específicas a los Estados Contables del Fondo Adaptación para la vigencia 2016, cumplen parcialmente con las formalidades establecidas en el Régimen de Contabilidad Pública.</t>
  </si>
  <si>
    <t>Debilidades en la elaboración de las notas a los Estados Financieros, de acuerdo a lo estipulado en el Régimen de Contabilidad Pública. De la Administración de la Entidad y dificulta la labor de los diferentes órganos de control.</t>
  </si>
  <si>
    <t>Fortalecer la elaboración de las Notas a los Estados Financieros, ampliando la descripción del grupo Deudores, Cuentas por pagar y Operaciones Institucionales.</t>
  </si>
  <si>
    <t>1) Ampliar la notas a los Estados Financieros.</t>
  </si>
  <si>
    <t>1) Notas a los Estados Financieros</t>
  </si>
  <si>
    <t>FILA_229</t>
  </si>
  <si>
    <t>47</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</si>
  <si>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</si>
  <si>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</si>
  <si>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</si>
  <si>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</si>
  <si>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</si>
  <si>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FILA_230</t>
  </si>
  <si>
    <t>48</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</si>
  <si>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</si>
  <si>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</si>
  <si>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</si>
  <si>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</si>
  <si>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</si>
  <si>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FILA_231</t>
  </si>
  <si>
    <t>49</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</si>
  <si>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</si>
  <si>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</si>
  <si>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</si>
  <si>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</si>
  <si>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</si>
  <si>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FILA_232</t>
  </si>
  <si>
    <r>
      <t xml:space="preserve">"Mayor valor pagado: Para el ítem (9.1) transporte de materiales provenientes de la excavación de la explanación, canales y préstamos para distancias mayores de mil metros -  un total de $159.756.801,40 que corresponde a 169.233,90 metros cúbicos realmente transportados, frente a $590.416.341,56 pagados  Lo que generó un mayor valor pagado por material transportado por </t>
    </r>
    <r>
      <rPr>
        <b/>
        <sz val="11"/>
        <rFont val="Calibri"/>
        <family val="2"/>
        <scheme val="minor"/>
      </rPr>
      <t>$ 430.659.540,16"</t>
    </r>
  </si>
  <si>
    <t>"Deficiencias en el seguimiento y control por parte del contratista e interventor de la obra y deficiencias en la planeación y aplicación de controles y seguimiento por parte del Fondo Adaptación"</t>
  </si>
  <si>
    <t>Realizar el análisis del contrato 140 de 2015 para el proceso de liquidación.</t>
  </si>
  <si>
    <t>Realizar durante el proceso de liquidación concepto y balance Final del contrato 140 de 2015,  teniendo en consideración el presunto hallazgo fiscal manifestado por la CGR.</t>
  </si>
  <si>
    <t>Concepto y Balance final para liquidación</t>
  </si>
  <si>
    <t>PM AUD 2016 GRAMLOTE</t>
  </si>
  <si>
    <t>FILA_233</t>
  </si>
  <si>
    <t>"Deficiencias en el seguimiento y control por parte del contratista e interventor de la obra y deficiencias en la planeación y aplicación de controles y seguimiento por parte del Fondo Adaptación".</t>
  </si>
  <si>
    <t>Dar a conocer a la Entidad la posición de la Entidad frente al presunto hallago identificado por la CGR</t>
  </si>
  <si>
    <t>Socializar en el comité de gerencia la posición de la Entidad frente al balance final de liquidación del contrato 140 de 2015</t>
  </si>
  <si>
    <t>Sesión</t>
  </si>
  <si>
    <t>FILA_234</t>
  </si>
  <si>
    <r>
      <t xml:space="preserve">"Mayor valor pagado: Ítem Transporte de Material - se evidencia que en Acta de Obra 9 se realizó el pago de transporte de material (origen excavación entre K1+902 y K2+085),   En este sentido, el valor calculado y cobrado en Actas de Pago 9 y 10 ($114.543.260.80) y el valor calculado por la CGR,  $24.854.780.85, se  evidencia que se pagó un mayor valor en cuantía de </t>
    </r>
    <r>
      <rPr>
        <b/>
        <sz val="11"/>
        <rFont val="Calibri"/>
        <family val="2"/>
        <scheme val="minor"/>
      </rPr>
      <t>$89.688.479.95".</t>
    </r>
  </si>
  <si>
    <t>Realizar el análisis del contrato 140 de 2015 durante el proceso de liquidación.</t>
  </si>
  <si>
    <t>FILA_235</t>
  </si>
  <si>
    <r>
      <t xml:space="preserve">"Mayor valor pagado en Item no Previsto comparado con item Contractual - De la revisión  de los ítems No Previstos y las mayores y menores cantidades de obra ejecutadas, se identificó una diferencia de </t>
    </r>
    <r>
      <rPr>
        <b/>
        <sz val="11"/>
        <rFont val="Calibri"/>
        <family val="2"/>
        <scheme val="minor"/>
      </rPr>
      <t>$815.479.357</t>
    </r>
    <r>
      <rPr>
        <sz val="11"/>
        <rFont val="Calibri"/>
        <family val="2"/>
        <scheme val="minor"/>
      </rPr>
      <t xml:space="preserve"> entre lo establecido  en el Anexo 1 del contrato de obra (APU de referencia) y los APU de los ítems No Previstos, soporte del Otrosí 2, suscrito el 19 de agosto de 2016"</t>
    </r>
  </si>
  <si>
    <t>Concepto y Balance final para liquidación.</t>
  </si>
  <si>
    <t>FILA_236</t>
  </si>
  <si>
    <t>Realizar Informe por parte de la Interventoria y avalado por el Fondo que premita inferirir el item no previsto evidenciando los trabajos realizados, metodologia y especificaciones tecnicas.</t>
  </si>
  <si>
    <t>Entrega de informe</t>
  </si>
  <si>
    <t>FILA_237</t>
  </si>
  <si>
    <t xml:space="preserve">"Consistencia valor ejecutado en actas de obra respecto al acta de recibo final de obra, e implementación plan de manejo ambiental contrato 140 de 2015: De acuerdo con el documento “Acta de Entrega y Recibo Definitivo de Obra” y lo conciliado por el Contratista de Obra y la Interventoría del Proyecto, se evidencia una diferencia de $402.580.347" </t>
  </si>
  <si>
    <t>Realizar Informe de interventoría y avalado por el supervisor</t>
  </si>
  <si>
    <t>Realizar Informe por parte de la Interventoria y avalado por el Fondo referente a la gestión del plan de manejo ambiental del contrato 140 de 2015</t>
  </si>
  <si>
    <t>FILA_238</t>
  </si>
  <si>
    <t xml:space="preserve">"A Octubre de 2017 no se evidencia la ejecución de obras plan de inversión del 1%, estudio de impacto ambiental:  En la Resolución 000643 de Julio 29 de 2015, por medio de la cual se otorga la Licencia ambiental. En lo relacionado con “la Tasa por Utilización de Aguas y del Plan de Inversión del 1%”" </t>
  </si>
  <si>
    <t>Reuniones con el Contratista de Obra y de Interventoria, Alcaldía de Gramalote y Corporación ambiental hasta lograr ejecución de inversión del 1%</t>
  </si>
  <si>
    <t>Certificación desembolso a CORPORACION del 1%</t>
  </si>
  <si>
    <t>FILA_239</t>
  </si>
  <si>
    <t>Realizar actualizacion del formato de los lineamientos para el seguimiento y control de proyectos.</t>
  </si>
  <si>
    <t>Realizar actualizacion del  Acta de preconstrucción (MP4-GPG-3-F-01 Acta) capítulo trámites, licencia y permisos.</t>
  </si>
  <si>
    <t>ACTA</t>
  </si>
  <si>
    <t>FILA_240</t>
  </si>
  <si>
    <t>"Deficiencias en los diseños que repercutieron en el alcance, culminación e incremento en el costo final del proyecto".</t>
  </si>
  <si>
    <t>"Falencias en el seguimiento y control por parte del contratista e interventor de la obra y deficiencias en la planeación y aplicación de controles y seguimiento por parte del Fondo Adaptación".</t>
  </si>
  <si>
    <t>Reclamación de la garantía de calidad de los contratos del diseñador, interventor y supervisor del interventor,  ante las compañias de seguros, por las presuntas deficiencias.</t>
  </si>
  <si>
    <t>Seguimiento a las reclamaciones presentadas  ante las compañias de seguros el 15/12/2017.</t>
  </si>
  <si>
    <t>Informes de seguimiento Reclamaciones Trimestrales</t>
  </si>
  <si>
    <t>PM AUD 2016 GRAMLOTE  El plazo estimado corresponde a las instancias que por Ley debe surtir el proceso entre las partes.</t>
  </si>
  <si>
    <t>FILA_241</t>
  </si>
  <si>
    <t>"Demoras en el proceso de liquidación, cierre ambiental y gestion socio predial del contrato de obra 140 de 2015 - Administrativo con presunta incidencia disciplinaria:  la Cláusula Décima Octava del contrato, establece que el contrato será liquidado dentro de los ocho (8) meses siguientes al vencimiento del plazo de ejecución"</t>
  </si>
  <si>
    <t>Reuniones con el Contratista de Obra y de Interventoria, Alcaldía de Gramalote y demás actores que influyan hasta lograr la liquidación del Contrato</t>
  </si>
  <si>
    <t>Elaborar el proyecto de  Acta de Liquidación</t>
  </si>
  <si>
    <t>Proyecto Acta de Liquidación</t>
  </si>
  <si>
    <t>FILA_242</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</si>
  <si>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</si>
  <si>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</si>
  <si>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 xml:space="preserve">Se revisa periódicamente el avance del proyecto, se realizan reuniones para evaluar, controlar y gestionar los riesgos para minimizar la afectación en los tiempos de ejecución del proyecto.
Se detallan hitos de programación en los documentos de modificación del Contrato.
</t>
  </si>
  <si>
    <t xml:space="preserve">Realizar reuniones con los equipos de trabajo que desarrollan sus actividades dentro del proyecto. 
</t>
  </si>
  <si>
    <t xml:space="preserve">Número de reuniones de seguimiento  y coordinación del proyecto Acta de reunión donde conste el seguimiento  a los hitos de programación para la construcción de las viviendas. . </t>
  </si>
  <si>
    <t>FILA_243</t>
  </si>
  <si>
    <t>Realizar reuniones de coordinación para lograr que las actividades realizadas por diferentes contratistas se desarrollen con fluidez.</t>
  </si>
  <si>
    <t>Número de reuniones de seguimiento  y coordinación del proyecto Acta de reunión donde conste el seguimiento  a los compromisos.</t>
  </si>
  <si>
    <t>FILA_244</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</si>
  <si>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</si>
  <si>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</si>
  <si>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 xml:space="preserve">Se revisa mensualmente los pagos de salarios, prestaciones sociales e indemnizaciones. 
Se solicita periódicamente el estado de las acreencias del Contratista con los proveedores. 
</t>
  </si>
  <si>
    <t xml:space="preserve">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 </t>
  </si>
  <si>
    <t xml:space="preserve">Matriz de estado de pagos a proveedores y salarios, actualizada mensualmente y reportada  Fondo Adaptación por correo electrónico dentro de los diez días hábiles de cada mes. </t>
  </si>
  <si>
    <t>FILA_245</t>
  </si>
  <si>
    <t xml:space="preserve">10. </t>
  </si>
  <si>
    <t xml:space="preserve">"Calidad de la vivienda. Contrato de obra 165/2015 administrativo con presunta incidencia fiscal y disciplinaria.  Hitos estructura y mampostería". </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</si>
  <si>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</si>
  <si>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 xml:space="preserve">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
</t>
  </si>
  <si>
    <t xml:space="preserve">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 </t>
  </si>
  <si>
    <t>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</si>
  <si>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FILA_246</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</si>
  <si>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</si>
  <si>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 xml:space="preserve">
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 
</t>
  </si>
  <si>
    <t xml:space="preserve">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
</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</si>
  <si>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</si>
  <si>
    <t>FILA_247</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</si>
  <si>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</si>
  <si>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 xml:space="preserve">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
</t>
  </si>
  <si>
    <t xml:space="preserve">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 
</t>
  </si>
  <si>
    <t xml:space="preserve">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 </t>
  </si>
  <si>
    <t>FILA_248</t>
  </si>
  <si>
    <t>"Calidad de la vivienda. Contrato de obra 165/2015 administrativo con presunta incidencia fiscal y disciplinaria.  Hitos  cubiertas"</t>
  </si>
  <si>
    <t xml:space="preserve">"Humedades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 </t>
  </si>
  <si>
    <t xml:space="preserve">Se realizan  controles durante la construcción de las cubiertas y el proceso de impermeabilización.
Se realizan nuevas jornadas vivienda por vivienda para identificar filtraciones y se atienden solicitudes de los beneficiarios.
</t>
  </si>
  <si>
    <t xml:space="preserve">Validar cada una de las cubiertas de acuerdo con el procedimiento para la instalación e impermeabilización.
 Se debe incluir en el formato de registro de revisión de viviendas firmado por la interventoría y el contratista de obra.    </t>
  </si>
  <si>
    <t xml:space="preserve">Número de cubiertas de viviendas inspeccionadas / número total de cubiertas terminadas.   
Periodicidad: Mensual. 
 Documento soporte: Registro de revisión de viviendas firmado por la interventoría y el contratista de obra. </t>
  </si>
  <si>
    <t>FILA_249</t>
  </si>
  <si>
    <t xml:space="preserve">Atender las solicitudes de revisión de filtraciones en las cubiertas, de acuerdo con los plazos establecidos en el Contrato - postentrega. 
 Se debe incluir en el formato de registro de revisión de viviendas firmado por la interventoría y el contratista de obra.   </t>
  </si>
  <si>
    <t xml:space="preserve">Número de registros de seguimiento a las cubiertas en la etapa de postventa sobre número de filtraciones reportadas en el periodo.
Periodicidad: Mensual. 
 Documento soporte: Registro de revisión de viviendas firmado por la interventoría y el contratista de obra. </t>
  </si>
  <si>
    <t>FILA_250</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</si>
  <si>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</si>
  <si>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</si>
  <si>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 xml:space="preserve">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   </t>
  </si>
  <si>
    <t xml:space="preserve">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 </t>
  </si>
  <si>
    <t>FILA_251</t>
  </si>
  <si>
    <t>Explicar a los beneficiarios durante la entrega y se incluye en el manual que no se pueden apoyar escaleras obre la canal.</t>
  </si>
  <si>
    <t xml:space="preserve">Realizar jornadas información a la comunidad que no pueden apoyar escaleras sobre las canales. 
 Se debe incluir en el formato de registro de revisión de viviendas firmado por la interventoría y el contratista de obra.   </t>
  </si>
  <si>
    <t xml:space="preserve">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 </t>
  </si>
  <si>
    <t>FILA_252</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</si>
  <si>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</si>
  <si>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</si>
  <si>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 xml:space="preserve">Verificar la conformidad de la aplicación del mortero de pega y nivelación de los pisos de tableta.
 Se debe incluir en el formato de registro de revisión de viviendas firmado por la interventoría y el contratista de obra.   </t>
  </si>
  <si>
    <t xml:space="preserve">Número de registros de verificación y aprobación de la instalación de pisos, sobre número de pisos  terminados en el periodo.
Periodicidad: Mensual. 
 Documento soporte: Registro de revisión de viviendas firmado por la interventoría y el contratista de obra. </t>
  </si>
  <si>
    <t>FILA_253</t>
  </si>
  <si>
    <t>Se realiza verificación, inspección y validación de la calidad de la instalación de los pisos.
Se registra la conformidad de la pega de tabletas de acuerdo con lo establecido en el Contrato.</t>
  </si>
  <si>
    <t xml:space="preserve">Verificar cada una de las viviendas con el propósito de reparar los pisos con no conformidades de instalación. 
 Se debe incluir en el formato de registro de revisión de viviendas firmado por la interventoría y el contratista de obra.   
</t>
  </si>
  <si>
    <t xml:space="preserve">Número de registros de verificación de la reparación de pisos, sobre número de viviendas verificadas.
 Periodicidad: Mensual. 
 Documento soporte: Registro de revisión de viviendas firmado por la interventoría y el contratista de obra. </t>
  </si>
  <si>
    <t>FILA_254</t>
  </si>
  <si>
    <t>"Calidad de la vivienda. Contrato de obra 165/2015 administrativo con presunta incidencia fiscal y displinaria.  Hitos  cubiertas"</t>
  </si>
  <si>
    <t xml:space="preserve">"No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 </t>
  </si>
  <si>
    <t>Se verifica las actividades de proteccion perimetral de escorrentía durante comités de coordinación de contratistas. De acuerdo con las observaciones del comité se revisan drenajes provisionales para protección de viviendas en construccion.</t>
  </si>
  <si>
    <t xml:space="preserve">Verificar las condiciones de drenaje de cada manzana para que tenga la proteccion provisional mientras se ejecutan obras definitivas.
 Se debe incluir en el formato de registro de revisión de viviendas firmado por la interventoría y el contratista de obra.   
</t>
  </si>
  <si>
    <t xml:space="preserve">Número de lotes recibidos por el Contratista de Vivienda sobre número de lotes entregados por el Contratista de urbanismo. 
 Periodicidad: Mensual. 
 Documento soporte: Registro de revisión de obras de drenaje y manejo de agua en las manzanas. </t>
  </si>
  <si>
    <t>FILA_255</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</si>
  <si>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</si>
  <si>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</si>
  <si>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 xml:space="preserve">Registrar la actividad de demarcacion de cinta para discapacitdos visuales por sectores conformados </t>
  </si>
  <si>
    <t xml:space="preserve">Reuniones de seguimiento  y coordinación del proyecto. Periodicidad: Mensual. 
 Documento soporte: Registrode soporte de verificación por manzana, firmada por el contratista de urbanismo y la interventoría </t>
  </si>
  <si>
    <t>FILA_256</t>
  </si>
  <si>
    <t xml:space="preserve">"No cumplimiento del  acuerdo con el anexo técnico especificaciones técnicas  para vivienda de interés social del ministerio de vivienda y obras de urbanismo, la vivienda deberá estar conformada como mínimo con un espacio para sala comedor, 3 alcobas independientes, cocina, baño"   </t>
  </si>
  <si>
    <t>Se socializa con los involucrados  que el Nuevo Gramalote obedece a un proyecto de reasentamiento; por lo tanto, la normativa para VIS no es la base de control para las viviendas</t>
  </si>
  <si>
    <t xml:space="preserve">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  </t>
  </si>
  <si>
    <t>Número de registros de socialización del proyecto incluyendo la explicación de las características especiales del reasentamiento Nuevo Gramalote. 
Periodicidad: Mensual. 
Mensual: Actas de socialización</t>
  </si>
  <si>
    <t>FILA_257</t>
  </si>
  <si>
    <t xml:space="preserve">"Los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    </t>
  </si>
  <si>
    <t>Se verifica  la ejecución de la proteccion de platinas de nclaje con la construccion de poyos en concreto que protejan la soldadura y chazos de anclaje.</t>
  </si>
  <si>
    <t xml:space="preserve">Verificar la instalacion del sistema de anclaje y proteccion.
 Documento soporte: Registrode soporte de verificación por manzana, firmada por el contratista de urbanismo y la interventoría </t>
  </si>
  <si>
    <t xml:space="preserve"> Periodicidad: Mensual. 
 Documento soporte: Registrode soporte de verificación por manzana, firmada por el contratista de urbanismo y la interventoría </t>
  </si>
  <si>
    <t>FILA_258</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</si>
  <si>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</si>
  <si>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</si>
  <si>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</si>
  <si>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 xml:space="preserve">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 </t>
  </si>
  <si>
    <t>FILA_259</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</si>
  <si>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</si>
  <si>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 xml:space="preserve">Verificar las condiciones de drenaje de cada manzana para que tenga la proteccion provisional mientras se ejecutan obras definitivas. 
Registro de soporte de verificación por manzana, firmada por el contratista de urbanismo y la interventoría </t>
  </si>
  <si>
    <t>FILA_260</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</si>
  <si>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</si>
  <si>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</si>
  <si>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</si>
  <si>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 xml:space="preserve">Certificado expedido por la oficina de Bomberos a cargo  o documentos equivalente. </t>
  </si>
  <si>
    <t>FILA_261</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</si>
  <si>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</si>
  <si>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</si>
  <si>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 xml:space="preserve">Realizar campañas con la comunidad y contratistas para proteccion de obras de urbanismo ya entregadas y recibidas.
</t>
  </si>
  <si>
    <t xml:space="preserve">Comunidad y contratistas informados sobre las medidas de proteccion de obras de urbanismo sobre comunidad y contratista en el área de urbanismo ya terminada.
Periodicidad: Mensual. 
Documento evidencia:  Informe de campañas realizadas a la población gramalotera
</t>
  </si>
  <si>
    <t>FILA_262</t>
  </si>
  <si>
    <t>Revisar dilataciones entre los bordillos prefabricados .</t>
  </si>
  <si>
    <t>Número de registros de revisión de dilataciones entre los bordillos prefabricados sobre número de sardineles instalados en el periodo.</t>
  </si>
  <si>
    <t>FILA_263</t>
  </si>
  <si>
    <t xml:space="preserve">Saldos sin amortizar cuenta 142013-Avances y Anticipos Entregados. Administrativo.Se presentan saldos por valor de $17.373 millones de giros de recursos entregados por el FA a contratistas por concepto de anticipos para la ejecución de obras contratadas, los cuales no han sido amortizados contablemente a pesar de que  se encuentran terminados, liquidados y/o en procesos judiciales(...)
</t>
  </si>
  <si>
    <t>Insuficientes mecanismos de seguimiento, verificacion y control  en los contratos que presentan anticipos</t>
  </si>
  <si>
    <t xml:space="preserve">Establecer controles que garanticen la adecuada verificacion y evaluacion del sector, respecto a  la informacion presentada pór el Equipo de Trabajo de Gestion Financiera en las actas de conciliacion de información de avances y anticipos entregados
</t>
  </si>
  <si>
    <t>Incluir en las actas de anticipos un  párrafo  indicando  que la información   ha sido verificada por  parte de los sectores.</t>
  </si>
  <si>
    <t>Actas</t>
  </si>
  <si>
    <t>PM AUD 2017</t>
  </si>
  <si>
    <t>FILA_264</t>
  </si>
  <si>
    <t>Actas de conciliación de información de  avances y anticipos entregados se debe complementar indicando el estado de obra y observaciones en caso de requerirse información adicional</t>
  </si>
  <si>
    <t>FILA_265</t>
  </si>
  <si>
    <t>Gastos por Proyectos-Cuenta 55-Gasto Público Social. Administrativo con presunta incidencia Disciplinaria.El saldo de esta cuenta no permite conocer a que proyecto o contrato corresponde; los terceros que componen cada subcuenta no se encuentran clasificados o desagregados por contrato, de tal forma que no es posible determinar por sector la cifra cargada durante el año  (...)</t>
  </si>
  <si>
    <t>Deficiencia en la parametrización contable  del grupo 55-Gasto Público Social, por parte de la administración SIIF y la Contaduría General de la Nación</t>
  </si>
  <si>
    <t xml:space="preserve">Solicitar  a la administración del SIIFy a la Contaduria General de la Nación la parametrización contable del grupo55-Gasto Público Social, conforme lo observado por la CGR.
</t>
  </si>
  <si>
    <t>Solicitud parametrización contable</t>
  </si>
  <si>
    <t>Oficio de solicitud</t>
  </si>
  <si>
    <t>FILA_266</t>
  </si>
  <si>
    <t>Dar aplicación a la respuesta emitida</t>
  </si>
  <si>
    <t xml:space="preserve">Documento de aplicación </t>
  </si>
  <si>
    <t>FILA_267</t>
  </si>
  <si>
    <t>Notas a los Estados Contables. Administrativo con presunta connotación disciplinaria. En las notas especificas a los Estados Contables persisten deficiencias, que afectan uno de los objetivos de las mismas que es el de revelar información adicional sobre las transacciones, hechos y operaciones que permitan obtener elementos sobre el tratamiento o movimiento contable(...)</t>
  </si>
  <si>
    <t xml:space="preserve">Falta detallar información en las notas a los estados financieros de algunas subcuentas </t>
  </si>
  <si>
    <t>Complementar el detalle de la descripción de los hechos económicos relevantes en las notas a los Estados Financieros, incluyendo las variables solicitadas en el hallazgo de la CGR.</t>
  </si>
  <si>
    <t>Notas a los Estados Financieros indicando las revelaciones del  Grupo 55-Gasto Publico Social de acuerdo al Nuevo Marco Normativo</t>
  </si>
  <si>
    <t>Notas a los Estados Financieros</t>
  </si>
  <si>
    <t>FILA_268</t>
  </si>
  <si>
    <t>Información SIIF Cuenta 192603-Derechos en Fideicomiso. Administrativo.El SIIF Nación II en la cuenta 192603 no permite la generación de listados en donde se reflejen los saldos y movimientos de las cuentas a nivel de terceros de los patrimonios autónomos constituidos con la PREVISORA y el CONSORCIO FADAP para el manejo de los recursos del FA (...)</t>
  </si>
  <si>
    <t>Deficiencia en la parametrización contable  de la subcuenta 192603-Derechos en Fideicomiso, por parte de la administración SIIF y la Contaduría General de la Nación</t>
  </si>
  <si>
    <t xml:space="preserve">Solicitar a la administración del SIIF y a la Contaduria General de la Nación la parametrización contable de  la subcuenta 192603-Derechos en Fideicomiso, conforme lo observado por la CGR.
</t>
  </si>
  <si>
    <t>FILA_269</t>
  </si>
  <si>
    <t>FILA_270</t>
  </si>
  <si>
    <t>Administración de riesgos del proceso contable. Administrativo. Se observa que existen deficiencias en las etapas de Reconocimiento, revelación y Otras acciones de control, en razón a la no aplicación de normas y procedimientos establecidos por la doctrina contable para la revelación y amortización de los gastos asociados a los proyectos y/o contratos (...)</t>
  </si>
  <si>
    <t>Revisar y ajustar los controles y riesgos del proceso contable</t>
  </si>
  <si>
    <t xml:space="preserve">Ajustar los controles y riesgos del proceso contable
</t>
  </si>
  <si>
    <t>Controles y riesgos ajustados</t>
  </si>
  <si>
    <t>FILA_271</t>
  </si>
  <si>
    <t>Soporte del seguimiento a la implementacion de controles del proceso contable</t>
  </si>
  <si>
    <t>Documento soporte</t>
  </si>
  <si>
    <t>FILA_272</t>
  </si>
  <si>
    <t>Reserva Presupuestal 2016 frente a compromisos cubiertos con la misma. Administrativo. Analizados los pagos efectuados durante el 2017 con recursos reservados en la vigencia 2016, se identifica que el FA pagó $151,74 millones de los compromisos que se encontraban dentro del listado de justificación de la reserva del 2016 (..)</t>
  </si>
  <si>
    <t>Debilidades en la ejecución de la reserva presupuestal</t>
  </si>
  <si>
    <t>Aclarar en el manual de recursos de inversión lo relacionado con la reserva presupuestal</t>
  </si>
  <si>
    <t>Manual de recursos de inversión modificado</t>
  </si>
  <si>
    <t>Manual</t>
  </si>
  <si>
    <t>FILA_273</t>
  </si>
  <si>
    <t xml:space="preserve">Socializar el manual de recursos de inversión </t>
  </si>
  <si>
    <t>Manual socializado</t>
  </si>
  <si>
    <t>Documento soporte de socializadión</t>
  </si>
  <si>
    <t>FILA_274</t>
  </si>
  <si>
    <t>Administrativo. Reserva Presupuestal por el 100% del presupuesto asignado para la vigencia 2016. La CGR observa a la Entidad respecto a lo no ejecución de la asignación durante la vigencia 2016, y el manejo que se le ha dado a la figura de la reserva presupuestal.</t>
  </si>
  <si>
    <t>FILA_275</t>
  </si>
  <si>
    <t>Socializar el manual de recursos de inversión respecto a la reserva presupuestal</t>
  </si>
  <si>
    <t>Documento de socialización</t>
  </si>
  <si>
    <t>Documenot</t>
  </si>
  <si>
    <t>FILA_276</t>
  </si>
  <si>
    <t>Administrativo. Valor reservado en 2016 reporte SIIF y según detalle de contratos que respaldan la reserva. Diferencia de $ 300 millones en valor reportado de reserva presupuestal 2016, en los datos del SIIF, comparados con la relación de contratos suministrada.</t>
  </si>
  <si>
    <t>Según la CGR se debe a debilidades en la diferenciación de las fuentes de financiación.</t>
  </si>
  <si>
    <t>Elaborar el documento justificativo teniendo en  cuenta los ajustes que se hagan en el manual de manejo de recursos de inversión, aclarando las fuentes de los recursos en los casos que sean necesarios.</t>
  </si>
  <si>
    <t>Realización de ajustes en el documento justificativo</t>
  </si>
  <si>
    <t>Documento con ajustes</t>
  </si>
  <si>
    <t>FILA_277</t>
  </si>
  <si>
    <t>Administrativo. Relacion de contratos suministrada por el Fondo Adaptación, concerniente a los compromisos objetos de reserva a 31 de diciembre de 2016. La CGR observa un error de digitación en uno de los registro de la relación de contratos respaldados con recursos de la vigencia 2016, que fue suministrada por el Fondo Adaptación</t>
  </si>
  <si>
    <t xml:space="preserve">Según la CGR se debe a debilidades de controles en el manejo y registro de la información. </t>
  </si>
  <si>
    <t>Solicitar por escrito verificación de las cifras que se encuentran en el documento justificativo, por parte de cada uno de los responsables de dicha información.</t>
  </si>
  <si>
    <t>Solicitar por escrito verificación de las cifras que se encuentran en el documento justificativo,</t>
  </si>
  <si>
    <t>Correo de solicitud de verificación</t>
  </si>
  <si>
    <t>FILA_278</t>
  </si>
  <si>
    <t xml:space="preserve">Administrativo. Reserva presupuestal de contratos cuyo plazo de ejecución supera la vigencia. Se constituyó reserva presupuestal por la cuantia total de contratos cuyo plazo de ejecución superó la vigencia.  Adicionalmente dice la CGR que se presentaron "deficiencias en el desarrollo de los proyectos y en las labores de supervisión y por ende en el cumplimiento de los plazos..." </t>
  </si>
  <si>
    <t>Según la CGR es debido a "una inadecuada identificación  y cuantificación de las necesidades que deben ser financiadas por las reservas presupuestales"</t>
  </si>
  <si>
    <t>Elaborar el documento justificativo teniendo en  cuenta los ajustes que se hagan en el manual de manejo de recursos de inversión.</t>
  </si>
  <si>
    <t>FILA_279</t>
  </si>
  <si>
    <t>Elaborar un análisis de causas de la constitución de reserva de la Entidad que incluya posibles acciones de mejora continua para le Entidad.</t>
  </si>
  <si>
    <t>Elaborar un análisis de causas de la constitución de reserva.</t>
  </si>
  <si>
    <t xml:space="preserve">Documento </t>
  </si>
  <si>
    <t>FILA_280</t>
  </si>
  <si>
    <t>Administrativo. Grado de avance en la ejecución de los contratos asignados a un mismo contratista. Debilidades en el seguimiento por parte del Fondo Adaptación  y oportunidad en la atención a los beneficiarios de La Guajira.</t>
  </si>
  <si>
    <t>Grado de avance en la ejecución de cinco (5) contratos asignados a un mismo contratista en La Guajira.</t>
  </si>
  <si>
    <t xml:space="preserve">Realizar seguimiento bimestral frente a los cronogramas de actividades en cada uno de los 5 proyectos y en caso de no reportar cumplimiento en las fechas pactadas aplicar ANS y/o aplicación de multas al OZ. </t>
  </si>
  <si>
    <t>Seguimiento con Cronograma de entrega y con informe mensual sobre el cumplimiento del mismo.</t>
  </si>
  <si>
    <t>Cronograma de Entrega</t>
  </si>
  <si>
    <t>FILA_281</t>
  </si>
  <si>
    <t>informe bimestral de cumplimiento.</t>
  </si>
  <si>
    <t>FILA_282</t>
  </si>
  <si>
    <t>Administrativo. Liberación de recursos para proyectos en curso. Administrativo. la CGR considera que existe dificultad del Fondo Adaptación en la identificación de los excedentes provenientes de la liquidación de los contratos por finalizar lo que no le permite al Fondo establecer si como fruto de las liquidaciones es posible utilizar excedentes para el desarrollo de otros proyectos</t>
  </si>
  <si>
    <t>Dificultad del Fondo Adaptación en la identificación de los excedentes provenientes de la liquidación de los contratos por finalizar</t>
  </si>
  <si>
    <t>Consolidación de matriz de liquidacion de contratos que permita rastrear y gestionar los recursos a liberar</t>
  </si>
  <si>
    <t>Seguimiento  de la matriz de de liquidación de los contratos con 100% de la información correspondiente a las liquidaciones de contratos que ya se encuentran terminados</t>
  </si>
  <si>
    <t xml:space="preserve">Matriz Actualizada </t>
  </si>
  <si>
    <t>FILA_283</t>
  </si>
  <si>
    <t>Administrativo. Planeación presupuestal 2017 para 2018. Según la CGR: (i) no se evidenciaron bases de cálculo soportes para cuantificar las necesidades de inversión y (ii) las justificaciones del anteproyecto carecen de cantidades de bienes y servicios requeridos.</t>
  </si>
  <si>
    <t>Según la CGR se debe a la "falta de identificación y determinación de las necesidades concretas de los proyectos a financiar y su estado" entre otras.</t>
  </si>
  <si>
    <t>Elaborar un documento que evidencie que el anteproyecto del 2019 se implementaron las mejoras mejoras mencionadas por el CGR, y que la Entidad cuenta con el procedimiento que garantiza su aplicación para futuras vigencias. Lo anterior teniendo en cuenta que ya se adelantó el ejercicio de planeación para la vigencia 2019.</t>
  </si>
  <si>
    <t xml:space="preserve">Elaboración de un documento que evidencie que para el anteproyecto de la vigencia 2019 se hicieron mejoras, dentro de estas las observadas por la CGR. </t>
  </si>
  <si>
    <t>Documento que evidencie soportes de la planeación presupuestal</t>
  </si>
  <si>
    <t>FILA_284</t>
  </si>
  <si>
    <t>Administrativo con presunta connotación disciplinaria, constitución de reserva presupuestal por el valor total del presupuesto asignado para gastos de inversión a 31 de diciembre de 2017. a 31-12-17 se constituyeron reservas presupuestales correspondientes al 100% de la apropiación presupuestal asignada para la vigencia 2017</t>
  </si>
  <si>
    <t>Según la CGR  se debe a Debilidades en la ejecución de la reserva presupuestal</t>
  </si>
  <si>
    <t>FILA_285</t>
  </si>
  <si>
    <t>Según la CGR  se debe a  Debilidades en la ejecución de la reserva presupuestal</t>
  </si>
  <si>
    <t>FILA_286</t>
  </si>
  <si>
    <t>Administrativo. Oportunidad en el desarrollo de actividades correspondientes al proyecto de inversión. Analizando el grado de cumplimiento de las metas y utilización del presupuesto para cada una de las metas que se relacionan en el CONPES 3776 de 2013; se determinó que el grado de avance no es significativo para algunos de los productos propuestos en los sectores y macroproyectos.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</si>
  <si>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 y asistencia de la población vulnerable afectada por el "Fenomeno de la Niña"</t>
  </si>
  <si>
    <t>Elaborar trimestralmente el análisis sobre cumplimiento de metas y gestión de riesgo de la gestión de proyectos  por sector y macroporyecto, que incluye el análisis de causas y acciones de mejora  en concordancia con el plan de acción de la entidad.</t>
  </si>
  <si>
    <t>FILA_287</t>
  </si>
  <si>
    <t>Administrativo con presunta connotación disciplinaria. Contrato 2017- 146 del 20 de 02/2017-Urbanización Lucerna-La Unión Nariño. Oportunidad en la entrega del proyecto Urbanización La Lucerna.</t>
  </si>
  <si>
    <t>Deficiencias en la Planeación, Seguimiento y Control en la ejecución del proyecto y oportunidad en la atención de los beneficiarios.</t>
  </si>
  <si>
    <t xml:space="preserve">Realizar seguimiento a las actividades finales propias de un proyecto en ejecución. 
</t>
  </si>
  <si>
    <t>Seguimiento periodico a la obra para verificar las actividades finales de ejecución</t>
  </si>
  <si>
    <t>Visita e informe bimestral</t>
  </si>
  <si>
    <t>FILA_288</t>
  </si>
  <si>
    <t xml:space="preserve">Realizar seguimiento a las actividades finales propias de un proyecto en ejecución. </t>
  </si>
  <si>
    <t>Seguimiento periodico a la obra para verificar las actividades finales de ejecución.</t>
  </si>
  <si>
    <t>Visita e informe bimestral.</t>
  </si>
  <si>
    <t>FILA_289</t>
  </si>
  <si>
    <t>Hacer Reunion y  levantar acta en donde se defina el valor de las obras de conexión de acueducto y alcantarillado para financiarlas, ejecutarlas y entregar el proyecto.</t>
  </si>
  <si>
    <t xml:space="preserve">Convocar reunion con Operador zonal, Constructor, verificar valores de la obra necesaria, levantar acta para determinar el valor de la obra para su financiación. </t>
  </si>
  <si>
    <t>reunion realizada que conste en acta.</t>
  </si>
  <si>
    <t>FILA_290</t>
  </si>
  <si>
    <t>Administrativo. con presunta connotación disciplinaria. Contrato 2015-1142 - Urbanización Nuevo Amanecer -Municipio Linares Nariño. Oportunidad de desarrollo del proyecto urbanización Nuevo Amanecer - Linares (Nariño)</t>
  </si>
  <si>
    <t>Hacer reunion con la interventoria de obra y el OZ para determinar la solución tecnica sobre las observaciones realizadas y hacer seguimiento a estas actividades para la terminación del proyecto.</t>
  </si>
  <si>
    <t>Convocar reunion y levantar acta y Seguimiento periodico a la obra para verificar las actividades finales de ejecución.</t>
  </si>
  <si>
    <t>Reunión realizada, acta firmada</t>
  </si>
  <si>
    <t>FILA_291</t>
  </si>
  <si>
    <t>FILA_292</t>
  </si>
  <si>
    <t xml:space="preserve">Hacer reunion con la interventoria de obra y el OZ para determinar la solución tecnica sobre las observaciones realizadas y hacer seguimiento a estas actividades para la terminación del proyecto. </t>
  </si>
  <si>
    <t xml:space="preserve">Reunión realizada, acta firmada 
</t>
  </si>
  <si>
    <t>FILA_293</t>
  </si>
  <si>
    <t>FILA_294</t>
  </si>
  <si>
    <t>Hacer Reunion dejando constancia en acta  donde se defina el valor de las obras de conexión de acueducto y alcantarillado, para financiarlas, ejecutarlas y entregar el proyecto.</t>
  </si>
  <si>
    <t>Reunion realizada que conste en acta.</t>
  </si>
  <si>
    <t>FILA_295</t>
  </si>
  <si>
    <t>Administrativo. con presunta connotación disciplinaria. Contrato 2015-1133 - Urbanización Villa Paola -MunicipioMiranda, Cauca. Oportunidad de desarrollo del proyecto urbanización Villa Paola - Miranda (Cauca)</t>
  </si>
  <si>
    <t>Realizar seguimiento para garantizar la fecha de terminación y entrega de las 109 soluciones de vivienda.</t>
  </si>
  <si>
    <t>FILA_296</t>
  </si>
  <si>
    <t>Administrativo. con presunta connotación disciplinaria. Contrato 2015 - 473, 525, 465. Oportunidad de desarrollo de algunos proyectos del departamento de Nariño contrato 2015-473, 525, 465</t>
  </si>
  <si>
    <t>Hacer reunion con la interventoria de obra y el OZ para determinar la solución tecnica sobre las observaciones realizadas</t>
  </si>
  <si>
    <t>Convocar reunion y levantar acta con descripción de actividaes</t>
  </si>
  <si>
    <t>FILA_297</t>
  </si>
  <si>
    <t>Administrativo. con presunta connotación disciplinaria. Contrato CNT 2015-475 Oportunidad de desarrollo de algunos proyectos del departamento de Cauca contrato CNT-2015-475</t>
  </si>
  <si>
    <t>Hacer reunión con el interventor de obra y el OZ para determinar la solución tecnica sobre las observaciones realizadas</t>
  </si>
  <si>
    <t>FILA_298</t>
  </si>
  <si>
    <t>Hacer reunión con el interventor de obra y el OZ para determinar la solución tecnica sobre las observaciones realizadas.</t>
  </si>
  <si>
    <t>FILA_299</t>
  </si>
  <si>
    <t>Realizar seguimiento periodico para garantizar la terminación y entrega de las viviendas contratadas.</t>
  </si>
  <si>
    <t xml:space="preserve">Seguimiento periodico a la obra para verificar las actividades de terminación y entrega de las viviendas </t>
  </si>
  <si>
    <r>
      <t>Visita e informe bimestral</t>
    </r>
    <r>
      <rPr>
        <u/>
        <sz val="11"/>
        <rFont val="Calibri"/>
        <family val="2"/>
        <scheme val="minor"/>
      </rPr>
      <t/>
    </r>
  </si>
  <si>
    <t>FILA_300</t>
  </si>
  <si>
    <t>Administrativo con presunta connotación disciplinaria. Colegios Ubicados en Zona Rural del Departamento del Cauca.
Incumplimiento con la norma técnica por utilización de espacios.
Lotes ubicados en zonas de riesgo con altas pendientes.
Incumplimiento del RETIE.
Deficiencias en las cubiertas.
ER Loma Baja no cumple con continuidad de rampas
Presunta incidencia disciplinaria</t>
  </si>
  <si>
    <t>Posible deficiencia en la planeación, seguimiento, control, en las condiciones del marco normativo y la no oportunidad en atender necesidades de personas damnificadas.
Contravenir las normas establecidas Artículo 209 de la Constitución, Ley 489 de 1998 art 3 y 4 sobre principios y finalidades función administrativa.
Presunta incidencia disciplinaria.</t>
  </si>
  <si>
    <t>Seguimiento a proyectos con la elaboración de informes de seguimiento por parte de los supervisores .</t>
  </si>
  <si>
    <t>Informe (la revisión del cumplimiento de las normas técnicas de acuerdo a las observaciones realizadas por el supervisor del proyecto, el cumplimiento del RETIE y la revisión de las áreas de recreación utilizadas por los alumnos de las instituciones educativas</t>
  </si>
  <si>
    <t xml:space="preserve">Informe de seguimiento final del proyecto (supervisor del proyecto) </t>
  </si>
  <si>
    <t>FILA_301</t>
  </si>
  <si>
    <t>realizar capacitación a los supervisores del sector Educación en Responsabilidad de los Supervisores e Interventores en el seguimiento y control de Contratos Estatales</t>
  </si>
  <si>
    <t>capacitación en Responsabilidad en el seguimiento y control de Contratos Estatales</t>
  </si>
  <si>
    <t xml:space="preserve">Una Capacitación </t>
  </si>
  <si>
    <t>FILA_302</t>
  </si>
  <si>
    <t>Administrativo con presunta connotación disciplinaria. Principio de colaboración entre entidades públicas. falta de colaboración armonica entre las entidades del estado y las entidades territoriales que denota debilidades en proceso de planeación, ejecución y seguimiento contractual.</t>
  </si>
  <si>
    <t>Falta de Oportunidad en el cumplimiento de los objetivos y funciones.</t>
  </si>
  <si>
    <t>Coordinar con la Gobernación del Atlantico  acciones que permitan solucionar los problemas presentados y lograr la terminación de los proyectos.</t>
  </si>
  <si>
    <t>Reuniones de coordinación para buscar salidas y lograr terminación de los proyectos.</t>
  </si>
  <si>
    <t xml:space="preserve">Reuniones mensuales de Coordinación. </t>
  </si>
  <si>
    <t>FILA_303</t>
  </si>
  <si>
    <t xml:space="preserve">Administrativo con presunta incidencia fiscal y disciplinaria. Diseño y construcción de sedes educativas Grupo No. 4, contrato 108 de 2013
No se han recibido las instituciones educativas terminadas y funcionales.
Anticipo pendiente de amortizar
Posible deficiente cumplimiento de las funciones de los responsables de la ejecución de la Audiencia incumplimiento.
</t>
  </si>
  <si>
    <t>La entidad no ha recibido entidades educativas terminadas y funcionales en cumplimiento del objeto del contrato.
Anticipo pendiente de amortizar por $3,685 millones.
Posible deficiente cumplimiento de las funciones de los responsables de la ejecución de la Audiencia incumplimiento.</t>
  </si>
  <si>
    <t xml:space="preserve">elaboración informes seguimiento
</t>
  </si>
  <si>
    <t>Informe trimestral de seguimiento al proyecto</t>
  </si>
  <si>
    <t xml:space="preserve">1)Informe trimestral de seguimiento </t>
  </si>
  <si>
    <t>FILA_304</t>
  </si>
  <si>
    <t xml:space="preserve">Contratar terminación proyecto </t>
  </si>
  <si>
    <t>Radicacion de  los documentos para la selección del contratista e interventoría, para la terminación de los proyectos.</t>
  </si>
  <si>
    <t xml:space="preserve">2) Radicacion de documentos por parte de la Subgerencia ante la Secretaria General </t>
  </si>
  <si>
    <t>FILA_305</t>
  </si>
  <si>
    <t>Iniciar acciones judiciales, solicitar declaratoria incumplimiento efectividad CP, pago perjuicios que se causen en la cláusula penal y liquidación judicial</t>
  </si>
  <si>
    <t xml:space="preserve">Radicación de la demanda de presunto incumplimiento  </t>
  </si>
  <si>
    <t>3) Radicacion de demanda</t>
  </si>
  <si>
    <t>FILA_306</t>
  </si>
  <si>
    <t>capacitación supervisores S.E aspectos para la elaboración del informe y/o la solicitud de trámite de incumplimiento</t>
  </si>
  <si>
    <t>Capacitación a supervisores del sector educacion en  aspectos de elaboración del informe y/o la solicitud de trámite de incumplimiento.</t>
  </si>
  <si>
    <t xml:space="preserve">4) Una Capacitacion </t>
  </si>
  <si>
    <t>FILA_307</t>
  </si>
  <si>
    <t>Administrativo con presunta incidencia fiscal y disciplinaria. Diseño y construcción de sedes educativas Grupo No. 1, contrato 106 de 2013
No se han recibido las instituciones educativas terminadas y funcionales.
Anticipo pendiente de amortizar
Posible deficiencia de cumplimiento de las funciones de supervisión e interventoría al contrato de obra</t>
  </si>
  <si>
    <t>El FA no ha recibido entidades educativas terminadas y funcionales en cumplimiento del objeto del contrato.
Anticipo pendiente de amortizar por $4,142 millones.
Totalidad de recursos en riesgo si no se adelantan las acciones necesarias para finalizar el proyecto.
Posible deficiencia de cumplimiento de las funciones de supervisión e interventoría al contrato de obra.</t>
  </si>
  <si>
    <t>elaboración informes seguimiento</t>
  </si>
  <si>
    <t>1)Informe trismestral de seguimiento</t>
  </si>
  <si>
    <t>FILA_308</t>
  </si>
  <si>
    <t xml:space="preserve">
Contratar terminación proyecto </t>
  </si>
  <si>
    <t>FILA_309</t>
  </si>
  <si>
    <t>Iniciar las acciones judiciales para el pago de los perjuicios  y la liquidación del contrato.</t>
  </si>
  <si>
    <t xml:space="preserve">Radicación de la demanda </t>
  </si>
  <si>
    <t xml:space="preserve">
3) Radicacion de demanda</t>
  </si>
  <si>
    <t>FILA_310</t>
  </si>
  <si>
    <t xml:space="preserve">Una Capacitacion </t>
  </si>
  <si>
    <t>1 SUSCRIPCIÓN DEL PLAN DE MEJORAMIENTO</t>
  </si>
  <si>
    <t>SEMESTRAL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</si>
</sst>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14" x14ac:knownFonts="1">
    <font>
      <sz val="11"/>
      <color theme="1"/>
      <name val="Calibri"/>
      <family val="2"/>
      <scheme val="minor"/>
    </font>
    <font>
      <sz val="11"/>
      <color rgb="FFFF0000"/>
      <name val="Calibri"/>
      <family val="2"/>
      <scheme val="minor"/>
    </font>
    <font>
      <sz val="11"/>
      <color indexed="8"/>
      <name val="Calibri"/>
      <family val="2"/>
      <scheme val="minor"/>
    </font>
    <font>
      <b/>
      <sz val="11"/>
      <color indexed="9"/>
      <name val="Calibri"/>
      <family val="2"/>
    </font>
    <font>
      <b/>
      <sz val="11"/>
      <color indexed="8"/>
      <name val="Calibri"/>
      <family val="2"/>
    </font>
    <font>
      <b/>
      <sz val="20"/>
      <color indexed="9"/>
      <name val="Calibri"/>
      <family val="2"/>
    </font>
    <font>
      <b/>
      <sz val="72"/>
      <color indexed="9"/>
      <name val="Calibri"/>
      <family val="2"/>
    </font>
    <font>
      <b/>
      <sz val="11"/>
      <color indexed="8"/>
      <name val="Calibri"/>
      <family val="2"/>
      <scheme val="minor"/>
    </font>
    <font>
      <b/>
      <sz val="11"/>
      <color theme="0"/>
      <name val="Calibri"/>
      <family val="2"/>
    </font>
    <font>
      <sz val="11"/>
      <name val="Calibri"/>
      <family val="2"/>
      <scheme val="minor"/>
    </font>
    <font>
      <b/>
      <sz val="11"/>
      <name val="Calibri"/>
      <family val="2"/>
      <scheme val="minor"/>
    </font>
    <font>
      <u/>
      <sz val="11"/>
      <color theme="10"/>
      <name val="Calibri"/>
      <family val="2"/>
      <scheme val="minor"/>
    </font>
    <font>
      <u/>
      <sz val="11"/>
      <name val="Calibri"/>
      <family val="2"/>
      <scheme val="minor"/>
    </font>
    <font>
      <sz val="10"/>
      <name val="Arial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0070C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auto="1"/>
      </left>
      <right style="medium">
        <color auto="1"/>
      </right>
      <top style="medium">
        <color auto="1"/>
      </top>
      <bottom style="medium">
        <color auto="1"/>
      </bottom>
      <diagonal/>
    </border>
  </borders>
  <cellStyleXfs count="3">
    <xf numFmtId="0" fontId="0" fillId="0" borderId="0"/>
    <xf numFmtId="0" fontId="2" fillId="0" borderId="0"/>
    <xf numFmtId="0" fontId="11" fillId="0" borderId="0" applyNumberFormat="0" applyFill="0" applyBorder="0" applyAlignment="0" applyProtection="0"/>
  </cellStyleXfs>
  <cellXfs count="38">
    <xf numFmtId="0" fontId="0" fillId="0" borderId="0" xfId="0"/>
    <xf numFmtId="164" fontId="4" fillId="3" borderId="2" xfId="1" applyNumberFormat="1" applyFont="1" applyFill="1" applyBorder="1" applyAlignment="1">
      <alignment horizontal="center" vertical="center"/>
    </xf>
    <xf numFmtId="0" fontId="5" fillId="2" borderId="1" xfId="1" applyFont="1" applyFill="1" applyBorder="1" applyAlignment="1">
      <alignment horizontal="center" vertical="center"/>
    </xf>
    <xf numFmtId="0" fontId="6" fillId="2" borderId="1" xfId="1" applyFont="1" applyFill="1" applyBorder="1" applyAlignment="1">
      <alignment horizontal="center" vertical="center"/>
    </xf>
    <xf numFmtId="0" fontId="2" fillId="0" borderId="0" xfId="1" applyBorder="1" applyAlignment="1">
      <alignment vertical="center"/>
    </xf>
    <xf numFmtId="0" fontId="8" fillId="2" borderId="4" xfId="1" applyFont="1" applyFill="1" applyBorder="1" applyAlignment="1">
      <alignment horizontal="center" vertical="center"/>
    </xf>
    <xf numFmtId="0" fontId="8" fillId="2" borderId="5" xfId="1" applyFont="1" applyFill="1" applyBorder="1" applyAlignment="1">
      <alignment horizontal="center" vertical="center"/>
    </xf>
    <xf numFmtId="0" fontId="10" fillId="0" borderId="5" xfId="1" applyFont="1" applyFill="1" applyBorder="1" applyAlignment="1" applyProtection="1">
      <alignment horizontal="center" vertical="center"/>
      <protection locked="0"/>
    </xf>
    <xf numFmtId="14" fontId="9" fillId="0" borderId="5" xfId="1" applyNumberFormat="1" applyFont="1" applyFill="1" applyBorder="1" applyAlignment="1">
      <alignment horizontal="center" vertical="center"/>
    </xf>
    <xf numFmtId="0" fontId="2" fillId="0" borderId="5" xfId="1" applyFill="1" applyBorder="1" applyAlignment="1" applyProtection="1">
      <alignment horizontal="center" vertical="center"/>
      <protection locked="0"/>
    </xf>
    <xf numFmtId="0" fontId="9" fillId="0" borderId="5" xfId="1" applyFont="1" applyFill="1" applyBorder="1" applyAlignment="1" applyProtection="1">
      <alignment horizontal="center" vertical="center"/>
      <protection locked="0"/>
    </xf>
    <xf numFmtId="0" fontId="9" fillId="0" borderId="5" xfId="1" applyFont="1" applyFill="1" applyBorder="1" applyAlignment="1">
      <alignment horizontal="center" vertical="center"/>
    </xf>
    <xf numFmtId="165" fontId="9" fillId="0" borderId="5" xfId="1" applyNumberFormat="1" applyFont="1" applyFill="1" applyBorder="1" applyAlignment="1">
      <alignment horizontal="center" vertical="center"/>
    </xf>
    <xf numFmtId="0" fontId="7" fillId="0" borderId="5" xfId="1" applyFont="1" applyFill="1" applyBorder="1" applyAlignment="1" applyProtection="1">
      <alignment horizontal="center" vertical="center"/>
      <protection locked="0"/>
    </xf>
    <xf numFmtId="2" fontId="10" fillId="0" borderId="5" xfId="1" applyNumberFormat="1" applyFont="1" applyFill="1" applyBorder="1" applyAlignment="1" applyProtection="1">
      <alignment horizontal="center" vertical="center"/>
      <protection locked="0"/>
    </xf>
    <xf numFmtId="1" fontId="10" fillId="0" borderId="5" xfId="1" applyNumberFormat="1" applyFont="1" applyFill="1" applyBorder="1" applyAlignment="1" applyProtection="1">
      <alignment horizontal="center" vertical="center"/>
      <protection locked="0"/>
    </xf>
    <xf numFmtId="0" fontId="3" fillId="2" borderId="1" xfId="1" applyFont="1" applyFill="1" applyBorder="1" applyAlignment="1">
      <alignment horizontal="center" vertical="center"/>
    </xf>
    <xf numFmtId="0" fontId="3" fillId="2" borderId="1" xfId="1" applyFont="1" applyFill="1" applyBorder="1" applyAlignment="1">
      <alignment horizontal="center" vertical="center"/>
    </xf>
    <xf numFmtId="0" fontId="2" fillId="0" borderId="0" xfId="1" applyAlignment="1"/>
    <xf numFmtId="0" fontId="2" fillId="0" borderId="0" xfId="1" applyAlignment="1"/>
    <xf numFmtId="0" fontId="3" fillId="2" borderId="3" xfId="1" applyFont="1" applyFill="1" applyBorder="1" applyAlignment="1">
      <alignment horizontal="center" vertical="center"/>
    </xf>
    <xf numFmtId="0" fontId="3" fillId="4" borderId="3" xfId="1" applyFont="1" applyFill="1" applyBorder="1" applyAlignment="1">
      <alignment horizontal="center" vertical="center"/>
    </xf>
    <xf numFmtId="0" fontId="9" fillId="0" borderId="5" xfId="1" applyFont="1" applyFill="1" applyBorder="1" applyAlignment="1" applyProtection="1">
      <alignment vertical="center"/>
      <protection locked="0"/>
    </xf>
    <xf numFmtId="0" fontId="2" fillId="0" borderId="5" xfId="1" applyFill="1" applyBorder="1" applyAlignment="1" applyProtection="1">
      <alignment vertical="center"/>
      <protection locked="0"/>
    </xf>
    <xf numFmtId="0" fontId="13" fillId="0" borderId="6" xfId="1" applyFont="1" applyFill="1" applyBorder="1" applyAlignment="1">
      <alignment vertical="center"/>
    </xf>
    <xf numFmtId="0" fontId="10" fillId="0" borderId="5" xfId="1" applyFont="1" applyFill="1" applyBorder="1" applyAlignment="1" applyProtection="1">
      <alignment vertical="center"/>
      <protection locked="0"/>
    </xf>
    <xf numFmtId="0" fontId="2" fillId="0" borderId="4" xfId="1" applyFill="1" applyBorder="1" applyAlignment="1">
      <alignment vertical="center"/>
    </xf>
    <xf numFmtId="0" fontId="0" fillId="0" borderId="4" xfId="1" applyFont="1" applyFill="1" applyBorder="1" applyAlignment="1" applyProtection="1">
      <alignment vertical="center"/>
      <protection locked="0"/>
    </xf>
    <xf numFmtId="0" fontId="2" fillId="0" borderId="4" xfId="1" applyFill="1" applyBorder="1" applyAlignment="1" applyProtection="1">
      <alignment horizontal="center" vertical="center"/>
      <protection locked="0"/>
    </xf>
    <xf numFmtId="0" fontId="9" fillId="0" borderId="4" xfId="1" applyFont="1" applyFill="1" applyBorder="1" applyAlignment="1" applyProtection="1">
      <alignment vertical="center"/>
      <protection locked="0"/>
    </xf>
    <xf numFmtId="0" fontId="9" fillId="0" borderId="4" xfId="1" applyFont="1" applyFill="1" applyBorder="1" applyAlignment="1" applyProtection="1">
      <alignment horizontal="center" vertical="center"/>
      <protection locked="0"/>
    </xf>
    <xf numFmtId="0" fontId="9" fillId="0" borderId="4" xfId="1" applyFont="1" applyFill="1" applyBorder="1" applyAlignment="1">
      <alignment horizontal="center" vertical="center"/>
    </xf>
    <xf numFmtId="0" fontId="7" fillId="0" borderId="4" xfId="1" applyFont="1" applyFill="1" applyBorder="1" applyAlignment="1" applyProtection="1">
      <alignment horizontal="center" vertical="center"/>
      <protection locked="0"/>
    </xf>
    <xf numFmtId="0" fontId="2" fillId="0" borderId="5" xfId="1" applyFill="1" applyBorder="1" applyAlignment="1">
      <alignment vertical="center"/>
    </xf>
    <xf numFmtId="0" fontId="0" fillId="0" borderId="5" xfId="1" applyFont="1" applyFill="1" applyBorder="1" applyAlignment="1" applyProtection="1">
      <alignment vertical="center"/>
      <protection locked="0"/>
    </xf>
    <xf numFmtId="0" fontId="1" fillId="0" borderId="5" xfId="1" applyFont="1" applyFill="1" applyBorder="1" applyAlignment="1" applyProtection="1">
      <alignment horizontal="center" vertical="center"/>
      <protection locked="0"/>
    </xf>
    <xf numFmtId="0" fontId="0" fillId="0" borderId="5" xfId="1" applyFont="1" applyFill="1" applyBorder="1" applyAlignment="1" applyProtection="1">
      <alignment vertical="top"/>
      <protection locked="0"/>
    </xf>
    <xf numFmtId="1" fontId="9" fillId="0" borderId="5" xfId="1" applyNumberFormat="1" applyFont="1" applyFill="1" applyBorder="1" applyAlignment="1" applyProtection="1">
      <alignment horizontal="center" vertical="center"/>
      <protection locked="0"/>
    </xf>
  </cellXfs>
  <cellStyles count="3">
    <cellStyle name="Hipervínculo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3359" cy="952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3359" cy="952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351005"/>
  <sheetViews>
    <sheetView showGridLines="0" tabSelected="1" zoomScale="60" zoomScaleNormal="60" workbookViewId="0">
      <selection activeCell="C6" sqref="C6"/>
    </sheetView>
  </sheetViews>
  <sheetFormatPr baseColWidth="10" defaultColWidth="9.140625" defaultRowHeight="15" x14ac:dyDescent="0.25"/>
  <cols>
    <col min="1" max="1" width="12.28515625" style="18" customWidth="1"/>
    <col min="2" max="2" width="11.28515625" style="18" customWidth="1"/>
    <col min="3" max="3" width="27" style="18" customWidth="1"/>
    <col min="4" max="4" width="17.5703125" style="18" customWidth="1"/>
    <col min="5" max="5" width="30" style="18" customWidth="1"/>
    <col min="6" max="6" width="24" style="18" customWidth="1"/>
    <col min="7" max="7" width="22" style="18" customWidth="1"/>
    <col min="8" max="8" width="31" style="18" customWidth="1"/>
    <col min="9" max="9" width="21.42578125" style="18" customWidth="1"/>
    <col min="10" max="10" width="21.5703125" style="18" customWidth="1"/>
    <col min="11" max="13" width="20.7109375" style="18" customWidth="1"/>
    <col min="14" max="14" width="22" style="18" customWidth="1"/>
    <col min="15" max="15" width="15.42578125" style="18" customWidth="1"/>
    <col min="16" max="16384" width="9.140625" style="18"/>
  </cols>
  <sheetData>
    <row r="1" spans="1:15" x14ac:dyDescent="0.25">
      <c r="B1" s="16" t="s">
        <v>0</v>
      </c>
      <c r="C1" s="16">
        <v>53</v>
      </c>
      <c r="D1" s="17" t="s">
        <v>1</v>
      </c>
      <c r="E1" s="19"/>
      <c r="F1" s="19"/>
      <c r="G1" s="19"/>
    </row>
    <row r="2" spans="1:15" x14ac:dyDescent="0.25">
      <c r="B2" s="16" t="s">
        <v>2</v>
      </c>
      <c r="C2" s="16">
        <v>400</v>
      </c>
      <c r="D2" s="17" t="s">
        <v>3</v>
      </c>
      <c r="E2" s="19"/>
      <c r="F2" s="19"/>
      <c r="G2" s="19"/>
    </row>
    <row r="3" spans="1:15" x14ac:dyDescent="0.25">
      <c r="B3" s="16" t="s">
        <v>4</v>
      </c>
      <c r="C3" s="16">
        <v>1</v>
      </c>
    </row>
    <row r="4" spans="1:15" x14ac:dyDescent="0.25">
      <c r="B4" s="16" t="s">
        <v>5</v>
      </c>
      <c r="C4" s="16">
        <v>11979</v>
      </c>
    </row>
    <row r="5" spans="1:15" x14ac:dyDescent="0.25">
      <c r="B5" s="16" t="s">
        <v>6</v>
      </c>
      <c r="C5" s="1">
        <v>43465</v>
      </c>
    </row>
    <row r="6" spans="1:15" x14ac:dyDescent="0.25">
      <c r="B6" s="16" t="s">
        <v>7</v>
      </c>
      <c r="C6" s="16">
        <v>6</v>
      </c>
      <c r="D6" s="16" t="s">
        <v>1386</v>
      </c>
    </row>
    <row r="8" spans="1:15" x14ac:dyDescent="0.25">
      <c r="A8" s="16" t="s">
        <v>8</v>
      </c>
      <c r="B8" s="17" t="s">
        <v>9</v>
      </c>
      <c r="C8" s="19"/>
      <c r="D8" s="19"/>
      <c r="E8" s="19"/>
      <c r="F8" s="19"/>
      <c r="G8" s="19"/>
      <c r="H8" s="19"/>
      <c r="I8" s="19"/>
      <c r="J8" s="19"/>
      <c r="K8" s="19"/>
      <c r="L8" s="19"/>
      <c r="M8" s="19"/>
      <c r="N8" s="19"/>
      <c r="O8" s="19"/>
    </row>
    <row r="9" spans="1:15" ht="92.25" x14ac:dyDescent="0.25">
      <c r="C9" s="2">
        <v>4</v>
      </c>
      <c r="D9" s="2">
        <v>8</v>
      </c>
      <c r="E9" s="2">
        <v>12</v>
      </c>
      <c r="F9" s="2">
        <v>16</v>
      </c>
      <c r="G9" s="2">
        <v>20</v>
      </c>
      <c r="H9" s="3">
        <v>24</v>
      </c>
      <c r="I9" s="3">
        <v>28</v>
      </c>
      <c r="J9" s="3">
        <v>31</v>
      </c>
      <c r="K9" s="2">
        <v>32</v>
      </c>
      <c r="L9" s="2">
        <v>36</v>
      </c>
      <c r="M9" s="2">
        <v>40</v>
      </c>
      <c r="N9" s="3">
        <v>44</v>
      </c>
      <c r="O9" s="2">
        <v>48</v>
      </c>
    </row>
    <row r="10" spans="1:15" ht="15.75" thickBot="1" x14ac:dyDescent="0.3">
      <c r="A10" s="4"/>
      <c r="B10" s="4"/>
      <c r="C10" s="20" t="s">
        <v>10</v>
      </c>
      <c r="D10" s="20" t="s">
        <v>11</v>
      </c>
      <c r="E10" s="20" t="s">
        <v>12</v>
      </c>
      <c r="F10" s="20" t="s">
        <v>13</v>
      </c>
      <c r="G10" s="20" t="s">
        <v>14</v>
      </c>
      <c r="H10" s="20" t="s">
        <v>15</v>
      </c>
      <c r="I10" s="20" t="s">
        <v>16</v>
      </c>
      <c r="J10" s="20" t="s">
        <v>17</v>
      </c>
      <c r="K10" s="20" t="s">
        <v>18</v>
      </c>
      <c r="L10" s="21" t="s">
        <v>19</v>
      </c>
      <c r="M10" s="20" t="s">
        <v>20</v>
      </c>
      <c r="N10" s="20" t="s">
        <v>21</v>
      </c>
      <c r="O10" s="20" t="s">
        <v>22</v>
      </c>
    </row>
    <row r="11" spans="1:15" ht="15.75" thickBot="1" x14ac:dyDescent="0.3">
      <c r="A11" s="5">
        <v>1</v>
      </c>
      <c r="B11" s="26" t="s">
        <v>23</v>
      </c>
      <c r="C11" s="27" t="s">
        <v>24</v>
      </c>
      <c r="D11" s="28" t="s">
        <v>25</v>
      </c>
      <c r="E11" s="29" t="s">
        <v>26</v>
      </c>
      <c r="F11" s="29" t="s">
        <v>27</v>
      </c>
      <c r="G11" s="29" t="s">
        <v>28</v>
      </c>
      <c r="H11" s="29" t="s">
        <v>29</v>
      </c>
      <c r="I11" s="29" t="s">
        <v>30</v>
      </c>
      <c r="J11" s="30">
        <v>1</v>
      </c>
      <c r="K11" s="31" t="s">
        <v>31</v>
      </c>
      <c r="L11" s="31" t="s">
        <v>32</v>
      </c>
      <c r="M11" s="30">
        <v>24.27</v>
      </c>
      <c r="N11" s="32">
        <f t="shared" ref="N11:N24" si="0">J11*100%</f>
        <v>1</v>
      </c>
      <c r="O11" s="27" t="s">
        <v>33</v>
      </c>
    </row>
    <row r="12" spans="1:15" ht="15.75" thickBot="1" x14ac:dyDescent="0.3">
      <c r="A12" s="6">
        <v>2</v>
      </c>
      <c r="B12" s="33" t="s">
        <v>34</v>
      </c>
      <c r="C12" s="27" t="s">
        <v>24</v>
      </c>
      <c r="D12" s="9" t="s">
        <v>25</v>
      </c>
      <c r="E12" s="22" t="s">
        <v>26</v>
      </c>
      <c r="F12" s="22" t="s">
        <v>27</v>
      </c>
      <c r="G12" s="22" t="s">
        <v>28</v>
      </c>
      <c r="H12" s="22" t="s">
        <v>35</v>
      </c>
      <c r="I12" s="22" t="s">
        <v>36</v>
      </c>
      <c r="J12" s="10">
        <v>1</v>
      </c>
      <c r="K12" s="11" t="s">
        <v>37</v>
      </c>
      <c r="L12" s="11" t="s">
        <v>38</v>
      </c>
      <c r="M12" s="10">
        <v>1.87</v>
      </c>
      <c r="N12" s="13">
        <f t="shared" si="0"/>
        <v>1</v>
      </c>
      <c r="O12" s="34" t="s">
        <v>33</v>
      </c>
    </row>
    <row r="13" spans="1:15" ht="15.75" thickBot="1" x14ac:dyDescent="0.3">
      <c r="A13" s="6">
        <v>3</v>
      </c>
      <c r="B13" s="33" t="s">
        <v>39</v>
      </c>
      <c r="C13" s="27" t="s">
        <v>24</v>
      </c>
      <c r="D13" s="9" t="s">
        <v>25</v>
      </c>
      <c r="E13" s="22" t="s">
        <v>26</v>
      </c>
      <c r="F13" s="22" t="s">
        <v>27</v>
      </c>
      <c r="G13" s="22" t="s">
        <v>28</v>
      </c>
      <c r="H13" s="22" t="s">
        <v>41</v>
      </c>
      <c r="I13" s="22" t="s">
        <v>42</v>
      </c>
      <c r="J13" s="10">
        <v>1</v>
      </c>
      <c r="K13" s="11" t="s">
        <v>37</v>
      </c>
      <c r="L13" s="11" t="s">
        <v>38</v>
      </c>
      <c r="M13" s="10">
        <v>1.87</v>
      </c>
      <c r="N13" s="13">
        <f t="shared" si="0"/>
        <v>1</v>
      </c>
      <c r="O13" s="34" t="s">
        <v>33</v>
      </c>
    </row>
    <row r="14" spans="1:15" ht="15.75" thickBot="1" x14ac:dyDescent="0.3">
      <c r="A14" s="6">
        <v>4</v>
      </c>
      <c r="B14" s="33" t="s">
        <v>43</v>
      </c>
      <c r="C14" s="27" t="s">
        <v>24</v>
      </c>
      <c r="D14" s="9" t="s">
        <v>25</v>
      </c>
      <c r="E14" s="22" t="s">
        <v>26</v>
      </c>
      <c r="F14" s="22" t="s">
        <v>27</v>
      </c>
      <c r="G14" s="22" t="s">
        <v>28</v>
      </c>
      <c r="H14" s="22" t="s">
        <v>44</v>
      </c>
      <c r="I14" s="22" t="s">
        <v>45</v>
      </c>
      <c r="J14" s="10">
        <v>1</v>
      </c>
      <c r="K14" s="11" t="s">
        <v>46</v>
      </c>
      <c r="L14" s="11" t="s">
        <v>32</v>
      </c>
      <c r="M14" s="10">
        <v>3.87</v>
      </c>
      <c r="N14" s="13">
        <f t="shared" si="0"/>
        <v>1</v>
      </c>
      <c r="O14" s="34" t="s">
        <v>33</v>
      </c>
    </row>
    <row r="15" spans="1:15" ht="15.75" thickBot="1" x14ac:dyDescent="0.3">
      <c r="A15" s="6">
        <v>5</v>
      </c>
      <c r="B15" s="33" t="s">
        <v>47</v>
      </c>
      <c r="C15" s="27" t="s">
        <v>24</v>
      </c>
      <c r="D15" s="9" t="s">
        <v>25</v>
      </c>
      <c r="E15" s="22" t="s">
        <v>26</v>
      </c>
      <c r="F15" s="22" t="s">
        <v>27</v>
      </c>
      <c r="G15" s="22" t="s">
        <v>48</v>
      </c>
      <c r="H15" s="22" t="s">
        <v>49</v>
      </c>
      <c r="I15" s="22" t="s">
        <v>50</v>
      </c>
      <c r="J15" s="10">
        <v>1</v>
      </c>
      <c r="K15" s="11" t="s">
        <v>46</v>
      </c>
      <c r="L15" s="11" t="s">
        <v>32</v>
      </c>
      <c r="M15" s="10">
        <v>3.87</v>
      </c>
      <c r="N15" s="13">
        <f t="shared" si="0"/>
        <v>1</v>
      </c>
      <c r="O15" s="34" t="s">
        <v>33</v>
      </c>
    </row>
    <row r="16" spans="1:15" ht="15.75" thickBot="1" x14ac:dyDescent="0.3">
      <c r="A16" s="6">
        <v>6</v>
      </c>
      <c r="B16" s="33" t="s">
        <v>51</v>
      </c>
      <c r="C16" s="27" t="s">
        <v>24</v>
      </c>
      <c r="D16" s="9" t="s">
        <v>25</v>
      </c>
      <c r="E16" s="22" t="s">
        <v>26</v>
      </c>
      <c r="F16" s="22" t="s">
        <v>27</v>
      </c>
      <c r="G16" s="22" t="s">
        <v>48</v>
      </c>
      <c r="H16" s="22" t="s">
        <v>52</v>
      </c>
      <c r="I16" s="22" t="s">
        <v>53</v>
      </c>
      <c r="J16" s="10">
        <v>1</v>
      </c>
      <c r="K16" s="11" t="s">
        <v>31</v>
      </c>
      <c r="L16" s="11" t="s">
        <v>54</v>
      </c>
      <c r="M16" s="10">
        <v>22.93</v>
      </c>
      <c r="N16" s="13">
        <f t="shared" si="0"/>
        <v>1</v>
      </c>
      <c r="O16" s="34" t="s">
        <v>33</v>
      </c>
    </row>
    <row r="17" spans="1:15" ht="15.75" thickBot="1" x14ac:dyDescent="0.3">
      <c r="A17" s="6">
        <v>7</v>
      </c>
      <c r="B17" s="33" t="s">
        <v>55</v>
      </c>
      <c r="C17" s="27" t="s">
        <v>24</v>
      </c>
      <c r="D17" s="9" t="s">
        <v>25</v>
      </c>
      <c r="E17" s="22" t="s">
        <v>26</v>
      </c>
      <c r="F17" s="22" t="s">
        <v>27</v>
      </c>
      <c r="G17" s="22" t="s">
        <v>48</v>
      </c>
      <c r="H17" s="22" t="s">
        <v>56</v>
      </c>
      <c r="I17" s="22" t="s">
        <v>42</v>
      </c>
      <c r="J17" s="10">
        <v>1</v>
      </c>
      <c r="K17" s="11" t="s">
        <v>57</v>
      </c>
      <c r="L17" s="11" t="s">
        <v>58</v>
      </c>
      <c r="M17" s="10">
        <v>1.33</v>
      </c>
      <c r="N17" s="13">
        <f t="shared" si="0"/>
        <v>1</v>
      </c>
      <c r="O17" s="34" t="s">
        <v>33</v>
      </c>
    </row>
    <row r="18" spans="1:15" ht="15.75" thickBot="1" x14ac:dyDescent="0.3">
      <c r="A18" s="6">
        <v>8</v>
      </c>
      <c r="B18" s="33" t="s">
        <v>59</v>
      </c>
      <c r="C18" s="27" t="s">
        <v>24</v>
      </c>
      <c r="D18" s="9" t="s">
        <v>25</v>
      </c>
      <c r="E18" s="22" t="s">
        <v>26</v>
      </c>
      <c r="F18" s="22" t="s">
        <v>27</v>
      </c>
      <c r="G18" s="22" t="s">
        <v>48</v>
      </c>
      <c r="H18" s="22" t="s">
        <v>60</v>
      </c>
      <c r="I18" s="22" t="s">
        <v>61</v>
      </c>
      <c r="J18" s="10">
        <v>1</v>
      </c>
      <c r="K18" s="11" t="s">
        <v>31</v>
      </c>
      <c r="L18" s="11" t="s">
        <v>58</v>
      </c>
      <c r="M18" s="10">
        <v>24.4</v>
      </c>
      <c r="N18" s="13">
        <f t="shared" si="0"/>
        <v>1</v>
      </c>
      <c r="O18" s="34" t="s">
        <v>33</v>
      </c>
    </row>
    <row r="19" spans="1:15" ht="15.75" thickBot="1" x14ac:dyDescent="0.3">
      <c r="A19" s="6">
        <v>9</v>
      </c>
      <c r="B19" s="33" t="s">
        <v>62</v>
      </c>
      <c r="C19" s="27" t="s">
        <v>24</v>
      </c>
      <c r="D19" s="9" t="s">
        <v>63</v>
      </c>
      <c r="E19" s="22" t="s">
        <v>64</v>
      </c>
      <c r="F19" s="22" t="s">
        <v>65</v>
      </c>
      <c r="G19" s="22" t="s">
        <v>66</v>
      </c>
      <c r="H19" s="22" t="s">
        <v>67</v>
      </c>
      <c r="I19" s="22" t="s">
        <v>68</v>
      </c>
      <c r="J19" s="10">
        <v>1</v>
      </c>
      <c r="K19" s="11" t="s">
        <v>69</v>
      </c>
      <c r="L19" s="11" t="s">
        <v>58</v>
      </c>
      <c r="M19" s="10">
        <v>4.71</v>
      </c>
      <c r="N19" s="13">
        <f t="shared" si="0"/>
        <v>1</v>
      </c>
      <c r="O19" s="34" t="s">
        <v>70</v>
      </c>
    </row>
    <row r="20" spans="1:15" ht="15.75" thickBot="1" x14ac:dyDescent="0.3">
      <c r="A20" s="6">
        <v>10</v>
      </c>
      <c r="B20" s="33" t="s">
        <v>71</v>
      </c>
      <c r="C20" s="27" t="s">
        <v>24</v>
      </c>
      <c r="D20" s="9" t="s">
        <v>63</v>
      </c>
      <c r="E20" s="22" t="s">
        <v>64</v>
      </c>
      <c r="F20" s="22" t="s">
        <v>65</v>
      </c>
      <c r="G20" s="22" t="s">
        <v>72</v>
      </c>
      <c r="H20" s="22" t="s">
        <v>73</v>
      </c>
      <c r="I20" s="22" t="s">
        <v>74</v>
      </c>
      <c r="J20" s="10">
        <v>1</v>
      </c>
      <c r="K20" s="11" t="s">
        <v>69</v>
      </c>
      <c r="L20" s="11" t="s">
        <v>75</v>
      </c>
      <c r="M20" s="10">
        <v>9.14</v>
      </c>
      <c r="N20" s="13">
        <f t="shared" si="0"/>
        <v>1</v>
      </c>
      <c r="O20" s="34" t="s">
        <v>70</v>
      </c>
    </row>
    <row r="21" spans="1:15" ht="15.75" thickBot="1" x14ac:dyDescent="0.3">
      <c r="A21" s="6">
        <v>11</v>
      </c>
      <c r="B21" s="33" t="s">
        <v>76</v>
      </c>
      <c r="C21" s="27" t="s">
        <v>24</v>
      </c>
      <c r="D21" s="9" t="s">
        <v>63</v>
      </c>
      <c r="E21" s="22" t="s">
        <v>64</v>
      </c>
      <c r="F21" s="22" t="s">
        <v>65</v>
      </c>
      <c r="G21" s="22" t="s">
        <v>77</v>
      </c>
      <c r="H21" s="22" t="s">
        <v>78</v>
      </c>
      <c r="I21" s="22" t="s">
        <v>79</v>
      </c>
      <c r="J21" s="10">
        <v>9</v>
      </c>
      <c r="K21" s="11" t="s">
        <v>80</v>
      </c>
      <c r="L21" s="11" t="s">
        <v>81</v>
      </c>
      <c r="M21" s="10">
        <v>39.43</v>
      </c>
      <c r="N21" s="13">
        <f t="shared" si="0"/>
        <v>9</v>
      </c>
      <c r="O21" s="34" t="s">
        <v>70</v>
      </c>
    </row>
    <row r="22" spans="1:15" ht="15.75" thickBot="1" x14ac:dyDescent="0.3">
      <c r="A22" s="6">
        <v>12</v>
      </c>
      <c r="B22" s="33" t="s">
        <v>82</v>
      </c>
      <c r="C22" s="27" t="s">
        <v>24</v>
      </c>
      <c r="D22" s="9" t="s">
        <v>83</v>
      </c>
      <c r="E22" s="22" t="s">
        <v>84</v>
      </c>
      <c r="F22" s="22" t="s">
        <v>85</v>
      </c>
      <c r="G22" s="22" t="s">
        <v>86</v>
      </c>
      <c r="H22" s="22" t="s">
        <v>87</v>
      </c>
      <c r="I22" s="22" t="s">
        <v>88</v>
      </c>
      <c r="J22" s="10">
        <v>1</v>
      </c>
      <c r="K22" s="11" t="s">
        <v>89</v>
      </c>
      <c r="L22" s="11" t="s">
        <v>90</v>
      </c>
      <c r="M22" s="10">
        <v>31.43</v>
      </c>
      <c r="N22" s="13">
        <f t="shared" si="0"/>
        <v>1</v>
      </c>
      <c r="O22" s="34" t="s">
        <v>70</v>
      </c>
    </row>
    <row r="23" spans="1:15" ht="15.75" thickBot="1" x14ac:dyDescent="0.3">
      <c r="A23" s="6">
        <v>13</v>
      </c>
      <c r="B23" s="33" t="s">
        <v>91</v>
      </c>
      <c r="C23" s="27" t="s">
        <v>24</v>
      </c>
      <c r="D23" s="9" t="s">
        <v>92</v>
      </c>
      <c r="E23" s="22" t="s">
        <v>93</v>
      </c>
      <c r="F23" s="22" t="s">
        <v>94</v>
      </c>
      <c r="G23" s="22" t="s">
        <v>95</v>
      </c>
      <c r="H23" s="22" t="s">
        <v>96</v>
      </c>
      <c r="I23" s="22" t="s">
        <v>97</v>
      </c>
      <c r="J23" s="10">
        <v>1</v>
      </c>
      <c r="K23" s="11" t="s">
        <v>89</v>
      </c>
      <c r="L23" s="11" t="s">
        <v>98</v>
      </c>
      <c r="M23" s="10">
        <v>27</v>
      </c>
      <c r="N23" s="13">
        <f t="shared" si="0"/>
        <v>1</v>
      </c>
      <c r="O23" s="34" t="s">
        <v>70</v>
      </c>
    </row>
    <row r="24" spans="1:15" ht="15.75" thickBot="1" x14ac:dyDescent="0.3">
      <c r="A24" s="6">
        <v>14</v>
      </c>
      <c r="B24" s="33" t="s">
        <v>99</v>
      </c>
      <c r="C24" s="27" t="s">
        <v>24</v>
      </c>
      <c r="D24" s="9" t="s">
        <v>100</v>
      </c>
      <c r="E24" s="22" t="s">
        <v>101</v>
      </c>
      <c r="F24" s="22" t="s">
        <v>102</v>
      </c>
      <c r="G24" s="22" t="s">
        <v>103</v>
      </c>
      <c r="H24" s="22" t="s">
        <v>104</v>
      </c>
      <c r="I24" s="22" t="s">
        <v>105</v>
      </c>
      <c r="J24" s="10">
        <v>1</v>
      </c>
      <c r="K24" s="11" t="s">
        <v>89</v>
      </c>
      <c r="L24" s="11" t="s">
        <v>106</v>
      </c>
      <c r="M24" s="10">
        <v>53.29</v>
      </c>
      <c r="N24" s="13">
        <f t="shared" si="0"/>
        <v>1</v>
      </c>
      <c r="O24" s="34" t="s">
        <v>70</v>
      </c>
    </row>
    <row r="25" spans="1:15" ht="15.75" thickBot="1" x14ac:dyDescent="0.3">
      <c r="A25" s="6">
        <v>15</v>
      </c>
      <c r="B25" s="33" t="s">
        <v>107</v>
      </c>
      <c r="C25" s="27" t="s">
        <v>24</v>
      </c>
      <c r="D25" s="9" t="s">
        <v>100</v>
      </c>
      <c r="E25" s="22" t="s">
        <v>101</v>
      </c>
      <c r="F25" s="22" t="s">
        <v>102</v>
      </c>
      <c r="G25" s="22" t="s">
        <v>103</v>
      </c>
      <c r="H25" s="22" t="s">
        <v>108</v>
      </c>
      <c r="I25" s="22" t="s">
        <v>109</v>
      </c>
      <c r="J25" s="10">
        <v>1</v>
      </c>
      <c r="K25" s="11" t="s">
        <v>89</v>
      </c>
      <c r="L25" s="11" t="s">
        <v>106</v>
      </c>
      <c r="M25" s="10">
        <v>53.29</v>
      </c>
      <c r="N25" s="7">
        <f>J25*39%</f>
        <v>0.39</v>
      </c>
      <c r="O25" s="34" t="s">
        <v>70</v>
      </c>
    </row>
    <row r="26" spans="1:15" ht="15.75" thickBot="1" x14ac:dyDescent="0.3">
      <c r="A26" s="6">
        <v>16</v>
      </c>
      <c r="B26" s="33" t="s">
        <v>110</v>
      </c>
      <c r="C26" s="27" t="s">
        <v>24</v>
      </c>
      <c r="D26" s="9" t="s">
        <v>111</v>
      </c>
      <c r="E26" s="22" t="s">
        <v>112</v>
      </c>
      <c r="F26" s="22" t="s">
        <v>113</v>
      </c>
      <c r="G26" s="22" t="s">
        <v>114</v>
      </c>
      <c r="H26" s="22" t="s">
        <v>115</v>
      </c>
      <c r="I26" s="22" t="s">
        <v>116</v>
      </c>
      <c r="J26" s="10">
        <v>1</v>
      </c>
      <c r="K26" s="11" t="s">
        <v>117</v>
      </c>
      <c r="L26" s="11" t="s">
        <v>118</v>
      </c>
      <c r="M26" s="10">
        <v>2.57</v>
      </c>
      <c r="N26" s="13">
        <f t="shared" ref="N26:N44" si="1">J26*100%</f>
        <v>1</v>
      </c>
      <c r="O26" s="34" t="s">
        <v>70</v>
      </c>
    </row>
    <row r="27" spans="1:15" ht="15.75" thickBot="1" x14ac:dyDescent="0.3">
      <c r="A27" s="6">
        <v>17</v>
      </c>
      <c r="B27" s="33" t="s">
        <v>119</v>
      </c>
      <c r="C27" s="27" t="s">
        <v>24</v>
      </c>
      <c r="D27" s="9" t="s">
        <v>111</v>
      </c>
      <c r="E27" s="22" t="s">
        <v>112</v>
      </c>
      <c r="F27" s="22" t="s">
        <v>120</v>
      </c>
      <c r="G27" s="22" t="s">
        <v>121</v>
      </c>
      <c r="H27" s="22" t="s">
        <v>87</v>
      </c>
      <c r="I27" s="22" t="s">
        <v>88</v>
      </c>
      <c r="J27" s="10">
        <v>1</v>
      </c>
      <c r="K27" s="11" t="s">
        <v>89</v>
      </c>
      <c r="L27" s="11" t="s">
        <v>90</v>
      </c>
      <c r="M27" s="10">
        <v>31.43</v>
      </c>
      <c r="N27" s="13">
        <f t="shared" si="1"/>
        <v>1</v>
      </c>
      <c r="O27" s="34" t="s">
        <v>70</v>
      </c>
    </row>
    <row r="28" spans="1:15" ht="15.75" thickBot="1" x14ac:dyDescent="0.3">
      <c r="A28" s="6">
        <v>18</v>
      </c>
      <c r="B28" s="33" t="s">
        <v>122</v>
      </c>
      <c r="C28" s="27" t="s">
        <v>24</v>
      </c>
      <c r="D28" s="9" t="s">
        <v>111</v>
      </c>
      <c r="E28" s="22" t="s">
        <v>112</v>
      </c>
      <c r="F28" s="22" t="s">
        <v>113</v>
      </c>
      <c r="G28" s="22" t="s">
        <v>114</v>
      </c>
      <c r="H28" s="22" t="s">
        <v>123</v>
      </c>
      <c r="I28" s="22" t="s">
        <v>124</v>
      </c>
      <c r="J28" s="10">
        <v>6</v>
      </c>
      <c r="K28" s="11" t="s">
        <v>117</v>
      </c>
      <c r="L28" s="11" t="s">
        <v>118</v>
      </c>
      <c r="M28" s="10">
        <v>2.57</v>
      </c>
      <c r="N28" s="13">
        <f t="shared" si="1"/>
        <v>6</v>
      </c>
      <c r="O28" s="34" t="s">
        <v>70</v>
      </c>
    </row>
    <row r="29" spans="1:15" ht="15.75" thickBot="1" x14ac:dyDescent="0.3">
      <c r="A29" s="6">
        <v>19</v>
      </c>
      <c r="B29" s="33" t="s">
        <v>125</v>
      </c>
      <c r="C29" s="27" t="s">
        <v>24</v>
      </c>
      <c r="D29" s="9" t="s">
        <v>111</v>
      </c>
      <c r="E29" s="22" t="s">
        <v>112</v>
      </c>
      <c r="F29" s="22" t="s">
        <v>126</v>
      </c>
      <c r="G29" s="22" t="s">
        <v>127</v>
      </c>
      <c r="H29" s="22" t="s">
        <v>128</v>
      </c>
      <c r="I29" s="22" t="s">
        <v>129</v>
      </c>
      <c r="J29" s="10">
        <v>12</v>
      </c>
      <c r="K29" s="11" t="s">
        <v>130</v>
      </c>
      <c r="L29" s="11" t="s">
        <v>131</v>
      </c>
      <c r="M29" s="10">
        <v>43.29</v>
      </c>
      <c r="N29" s="13">
        <f t="shared" si="1"/>
        <v>12</v>
      </c>
      <c r="O29" s="34" t="s">
        <v>70</v>
      </c>
    </row>
    <row r="30" spans="1:15" ht="15.75" thickBot="1" x14ac:dyDescent="0.3">
      <c r="A30" s="6">
        <v>20</v>
      </c>
      <c r="B30" s="33" t="s">
        <v>132</v>
      </c>
      <c r="C30" s="27" t="s">
        <v>24</v>
      </c>
      <c r="D30" s="9" t="s">
        <v>111</v>
      </c>
      <c r="E30" s="22" t="s">
        <v>112</v>
      </c>
      <c r="F30" s="22" t="s">
        <v>113</v>
      </c>
      <c r="G30" s="22" t="s">
        <v>114</v>
      </c>
      <c r="H30" s="22" t="s">
        <v>133</v>
      </c>
      <c r="I30" s="22" t="s">
        <v>134</v>
      </c>
      <c r="J30" s="10">
        <v>100</v>
      </c>
      <c r="K30" s="11" t="s">
        <v>118</v>
      </c>
      <c r="L30" s="11" t="s">
        <v>106</v>
      </c>
      <c r="M30" s="10">
        <v>47.86</v>
      </c>
      <c r="N30" s="13">
        <f t="shared" si="1"/>
        <v>100</v>
      </c>
      <c r="O30" s="34" t="s">
        <v>70</v>
      </c>
    </row>
    <row r="31" spans="1:15" ht="15.75" thickBot="1" x14ac:dyDescent="0.3">
      <c r="A31" s="6">
        <v>21</v>
      </c>
      <c r="B31" s="33" t="s">
        <v>135</v>
      </c>
      <c r="C31" s="27" t="s">
        <v>24</v>
      </c>
      <c r="D31" s="35" t="s">
        <v>111</v>
      </c>
      <c r="E31" s="22" t="s">
        <v>112</v>
      </c>
      <c r="F31" s="22" t="s">
        <v>113</v>
      </c>
      <c r="G31" s="22" t="s">
        <v>136</v>
      </c>
      <c r="H31" s="22" t="s">
        <v>137</v>
      </c>
      <c r="I31" s="22" t="s">
        <v>138</v>
      </c>
      <c r="J31" s="10">
        <v>6</v>
      </c>
      <c r="K31" s="11" t="s">
        <v>90</v>
      </c>
      <c r="L31" s="11" t="s">
        <v>139</v>
      </c>
      <c r="M31" s="10">
        <v>28.27</v>
      </c>
      <c r="N31" s="13">
        <f t="shared" si="1"/>
        <v>6</v>
      </c>
      <c r="O31" s="22" t="s">
        <v>140</v>
      </c>
    </row>
    <row r="32" spans="1:15" ht="15.75" thickBot="1" x14ac:dyDescent="0.3">
      <c r="A32" s="6">
        <v>22</v>
      </c>
      <c r="B32" s="33" t="s">
        <v>141</v>
      </c>
      <c r="C32" s="27" t="s">
        <v>24</v>
      </c>
      <c r="D32" s="35" t="s">
        <v>111</v>
      </c>
      <c r="E32" s="22" t="s">
        <v>112</v>
      </c>
      <c r="F32" s="22" t="s">
        <v>113</v>
      </c>
      <c r="G32" s="22" t="s">
        <v>142</v>
      </c>
      <c r="H32" s="22" t="s">
        <v>143</v>
      </c>
      <c r="I32" s="22" t="s">
        <v>144</v>
      </c>
      <c r="J32" s="10">
        <v>12</v>
      </c>
      <c r="K32" s="11" t="s">
        <v>90</v>
      </c>
      <c r="L32" s="11" t="s">
        <v>139</v>
      </c>
      <c r="M32" s="10">
        <v>28.27</v>
      </c>
      <c r="N32" s="13">
        <f t="shared" si="1"/>
        <v>12</v>
      </c>
      <c r="O32" s="34" t="s">
        <v>140</v>
      </c>
    </row>
    <row r="33" spans="1:15" ht="15.75" thickBot="1" x14ac:dyDescent="0.3">
      <c r="A33" s="6">
        <v>23</v>
      </c>
      <c r="B33" s="33" t="s">
        <v>145</v>
      </c>
      <c r="C33" s="27" t="s">
        <v>24</v>
      </c>
      <c r="D33" s="35" t="s">
        <v>111</v>
      </c>
      <c r="E33" s="22" t="s">
        <v>112</v>
      </c>
      <c r="F33" s="22" t="s">
        <v>113</v>
      </c>
      <c r="G33" s="22" t="s">
        <v>146</v>
      </c>
      <c r="H33" s="22" t="s">
        <v>147</v>
      </c>
      <c r="I33" s="22" t="s">
        <v>148</v>
      </c>
      <c r="J33" s="10">
        <v>3</v>
      </c>
      <c r="K33" s="11" t="s">
        <v>90</v>
      </c>
      <c r="L33" s="11" t="s">
        <v>139</v>
      </c>
      <c r="M33" s="10">
        <v>28.27</v>
      </c>
      <c r="N33" s="13">
        <f t="shared" si="1"/>
        <v>3</v>
      </c>
      <c r="O33" s="34" t="s">
        <v>140</v>
      </c>
    </row>
    <row r="34" spans="1:15" ht="15.75" thickBot="1" x14ac:dyDescent="0.3">
      <c r="A34" s="6">
        <v>24</v>
      </c>
      <c r="B34" s="33" t="s">
        <v>149</v>
      </c>
      <c r="C34" s="27" t="s">
        <v>24</v>
      </c>
      <c r="D34" s="9" t="s">
        <v>150</v>
      </c>
      <c r="E34" s="22" t="s">
        <v>151</v>
      </c>
      <c r="F34" s="22" t="s">
        <v>152</v>
      </c>
      <c r="G34" s="22" t="s">
        <v>153</v>
      </c>
      <c r="H34" s="22" t="s">
        <v>87</v>
      </c>
      <c r="I34" s="22" t="s">
        <v>88</v>
      </c>
      <c r="J34" s="10">
        <v>2</v>
      </c>
      <c r="K34" s="11" t="s">
        <v>130</v>
      </c>
      <c r="L34" s="11" t="s">
        <v>106</v>
      </c>
      <c r="M34" s="10">
        <v>43.57</v>
      </c>
      <c r="N34" s="13">
        <f t="shared" si="1"/>
        <v>2</v>
      </c>
      <c r="O34" s="34" t="s">
        <v>70</v>
      </c>
    </row>
    <row r="35" spans="1:15" ht="15.75" thickBot="1" x14ac:dyDescent="0.3">
      <c r="A35" s="6">
        <v>25</v>
      </c>
      <c r="B35" s="33" t="s">
        <v>154</v>
      </c>
      <c r="C35" s="27" t="s">
        <v>24</v>
      </c>
      <c r="D35" s="9" t="s">
        <v>150</v>
      </c>
      <c r="E35" s="22" t="s">
        <v>151</v>
      </c>
      <c r="F35" s="22" t="s">
        <v>152</v>
      </c>
      <c r="G35" s="22" t="s">
        <v>86</v>
      </c>
      <c r="H35" s="22" t="s">
        <v>87</v>
      </c>
      <c r="I35" s="22" t="s">
        <v>88</v>
      </c>
      <c r="J35" s="10">
        <v>1</v>
      </c>
      <c r="K35" s="11" t="s">
        <v>89</v>
      </c>
      <c r="L35" s="11" t="s">
        <v>90</v>
      </c>
      <c r="M35" s="10">
        <v>31.43</v>
      </c>
      <c r="N35" s="13">
        <f t="shared" si="1"/>
        <v>1</v>
      </c>
      <c r="O35" s="34" t="s">
        <v>70</v>
      </c>
    </row>
    <row r="36" spans="1:15" ht="15.75" thickBot="1" x14ac:dyDescent="0.3">
      <c r="A36" s="6">
        <v>26</v>
      </c>
      <c r="B36" s="33" t="s">
        <v>155</v>
      </c>
      <c r="C36" s="27" t="s">
        <v>24</v>
      </c>
      <c r="D36" s="9" t="s">
        <v>150</v>
      </c>
      <c r="E36" s="22" t="s">
        <v>151</v>
      </c>
      <c r="F36" s="22" t="s">
        <v>156</v>
      </c>
      <c r="G36" s="22" t="s">
        <v>157</v>
      </c>
      <c r="H36" s="22" t="s">
        <v>158</v>
      </c>
      <c r="I36" s="22" t="s">
        <v>159</v>
      </c>
      <c r="J36" s="10">
        <v>1</v>
      </c>
      <c r="K36" s="11" t="s">
        <v>160</v>
      </c>
      <c r="L36" s="11" t="s">
        <v>161</v>
      </c>
      <c r="M36" s="10">
        <v>8</v>
      </c>
      <c r="N36" s="13">
        <f t="shared" si="1"/>
        <v>1</v>
      </c>
      <c r="O36" s="34" t="s">
        <v>70</v>
      </c>
    </row>
    <row r="37" spans="1:15" ht="15.75" thickBot="1" x14ac:dyDescent="0.3">
      <c r="A37" s="6">
        <v>27</v>
      </c>
      <c r="B37" s="33" t="s">
        <v>162</v>
      </c>
      <c r="C37" s="27" t="s">
        <v>24</v>
      </c>
      <c r="D37" s="9" t="s">
        <v>150</v>
      </c>
      <c r="E37" s="22" t="s">
        <v>151</v>
      </c>
      <c r="F37" s="22" t="s">
        <v>156</v>
      </c>
      <c r="G37" s="22" t="s">
        <v>163</v>
      </c>
      <c r="H37" s="22" t="s">
        <v>164</v>
      </c>
      <c r="I37" s="22" t="s">
        <v>165</v>
      </c>
      <c r="J37" s="10">
        <v>1</v>
      </c>
      <c r="K37" s="11" t="s">
        <v>166</v>
      </c>
      <c r="L37" s="11" t="s">
        <v>167</v>
      </c>
      <c r="M37" s="10">
        <v>10</v>
      </c>
      <c r="N37" s="13">
        <f t="shared" si="1"/>
        <v>1</v>
      </c>
      <c r="O37" s="34" t="s">
        <v>70</v>
      </c>
    </row>
    <row r="38" spans="1:15" ht="15.75" thickBot="1" x14ac:dyDescent="0.3">
      <c r="A38" s="6">
        <v>28</v>
      </c>
      <c r="B38" s="33" t="s">
        <v>168</v>
      </c>
      <c r="C38" s="27" t="s">
        <v>24</v>
      </c>
      <c r="D38" s="35" t="s">
        <v>150</v>
      </c>
      <c r="E38" s="22" t="s">
        <v>151</v>
      </c>
      <c r="F38" s="22" t="s">
        <v>156</v>
      </c>
      <c r="G38" s="22" t="s">
        <v>169</v>
      </c>
      <c r="H38" s="22" t="s">
        <v>170</v>
      </c>
      <c r="I38" s="22" t="s">
        <v>171</v>
      </c>
      <c r="J38" s="10">
        <v>1</v>
      </c>
      <c r="K38" s="11" t="s">
        <v>90</v>
      </c>
      <c r="L38" s="11" t="s">
        <v>139</v>
      </c>
      <c r="M38" s="10">
        <v>28.27</v>
      </c>
      <c r="N38" s="13">
        <f t="shared" si="1"/>
        <v>1</v>
      </c>
      <c r="O38" s="36" t="s">
        <v>140</v>
      </c>
    </row>
    <row r="39" spans="1:15" ht="15.75" thickBot="1" x14ac:dyDescent="0.3">
      <c r="A39" s="6">
        <v>29</v>
      </c>
      <c r="B39" s="33" t="s">
        <v>172</v>
      </c>
      <c r="C39" s="27" t="s">
        <v>24</v>
      </c>
      <c r="D39" s="35" t="s">
        <v>150</v>
      </c>
      <c r="E39" s="22" t="s">
        <v>151</v>
      </c>
      <c r="F39" s="22" t="s">
        <v>156</v>
      </c>
      <c r="G39" s="22" t="s">
        <v>157</v>
      </c>
      <c r="H39" s="22" t="s">
        <v>173</v>
      </c>
      <c r="I39" s="22" t="s">
        <v>174</v>
      </c>
      <c r="J39" s="10">
        <v>1</v>
      </c>
      <c r="K39" s="11" t="s">
        <v>90</v>
      </c>
      <c r="L39" s="11" t="s">
        <v>139</v>
      </c>
      <c r="M39" s="10">
        <v>28.27</v>
      </c>
      <c r="N39" s="13">
        <f t="shared" si="1"/>
        <v>1</v>
      </c>
      <c r="O39" s="36" t="s">
        <v>140</v>
      </c>
    </row>
    <row r="40" spans="1:15" ht="15.75" thickBot="1" x14ac:dyDescent="0.3">
      <c r="A40" s="6">
        <v>30</v>
      </c>
      <c r="B40" s="33" t="s">
        <v>175</v>
      </c>
      <c r="C40" s="27" t="s">
        <v>24</v>
      </c>
      <c r="D40" s="35" t="s">
        <v>150</v>
      </c>
      <c r="E40" s="22" t="s">
        <v>151</v>
      </c>
      <c r="F40" s="22" t="s">
        <v>156</v>
      </c>
      <c r="G40" s="22" t="s">
        <v>176</v>
      </c>
      <c r="H40" s="22" t="s">
        <v>177</v>
      </c>
      <c r="I40" s="22" t="s">
        <v>178</v>
      </c>
      <c r="J40" s="10">
        <v>1</v>
      </c>
      <c r="K40" s="11" t="s">
        <v>90</v>
      </c>
      <c r="L40" s="11" t="s">
        <v>139</v>
      </c>
      <c r="M40" s="10">
        <v>28.27</v>
      </c>
      <c r="N40" s="13">
        <f t="shared" si="1"/>
        <v>1</v>
      </c>
      <c r="O40" s="34" t="s">
        <v>140</v>
      </c>
    </row>
    <row r="41" spans="1:15" ht="15.75" thickBot="1" x14ac:dyDescent="0.3">
      <c r="A41" s="6">
        <v>31</v>
      </c>
      <c r="B41" s="33" t="s">
        <v>179</v>
      </c>
      <c r="C41" s="27" t="s">
        <v>24</v>
      </c>
      <c r="D41" s="9" t="s">
        <v>180</v>
      </c>
      <c r="E41" s="22" t="s">
        <v>181</v>
      </c>
      <c r="F41" s="22" t="s">
        <v>182</v>
      </c>
      <c r="G41" s="22" t="s">
        <v>153</v>
      </c>
      <c r="H41" s="22" t="s">
        <v>87</v>
      </c>
      <c r="I41" s="22" t="s">
        <v>88</v>
      </c>
      <c r="J41" s="10">
        <v>2</v>
      </c>
      <c r="K41" s="11" t="s">
        <v>130</v>
      </c>
      <c r="L41" s="11" t="s">
        <v>106</v>
      </c>
      <c r="M41" s="10">
        <v>43.57</v>
      </c>
      <c r="N41" s="13">
        <f t="shared" si="1"/>
        <v>2</v>
      </c>
      <c r="O41" s="34" t="s">
        <v>70</v>
      </c>
    </row>
    <row r="42" spans="1:15" ht="15.75" thickBot="1" x14ac:dyDescent="0.3">
      <c r="A42" s="6">
        <v>32</v>
      </c>
      <c r="B42" s="33" t="s">
        <v>183</v>
      </c>
      <c r="C42" s="27" t="s">
        <v>24</v>
      </c>
      <c r="D42" s="9" t="s">
        <v>180</v>
      </c>
      <c r="E42" s="22" t="s">
        <v>181</v>
      </c>
      <c r="F42" s="22" t="s">
        <v>182</v>
      </c>
      <c r="G42" s="22" t="s">
        <v>86</v>
      </c>
      <c r="H42" s="22" t="s">
        <v>87</v>
      </c>
      <c r="I42" s="22" t="s">
        <v>88</v>
      </c>
      <c r="J42" s="10">
        <v>1</v>
      </c>
      <c r="K42" s="11" t="s">
        <v>89</v>
      </c>
      <c r="L42" s="11" t="s">
        <v>90</v>
      </c>
      <c r="M42" s="10">
        <v>31.43</v>
      </c>
      <c r="N42" s="13">
        <f t="shared" si="1"/>
        <v>1</v>
      </c>
      <c r="O42" s="34" t="s">
        <v>70</v>
      </c>
    </row>
    <row r="43" spans="1:15" ht="15.75" thickBot="1" x14ac:dyDescent="0.3">
      <c r="A43" s="6">
        <v>33</v>
      </c>
      <c r="B43" s="33" t="s">
        <v>184</v>
      </c>
      <c r="C43" s="27" t="s">
        <v>24</v>
      </c>
      <c r="D43" s="9" t="s">
        <v>180</v>
      </c>
      <c r="E43" s="22" t="s">
        <v>181</v>
      </c>
      <c r="F43" s="22" t="s">
        <v>182</v>
      </c>
      <c r="G43" s="22" t="s">
        <v>185</v>
      </c>
      <c r="H43" s="22" t="s">
        <v>186</v>
      </c>
      <c r="I43" s="22" t="s">
        <v>187</v>
      </c>
      <c r="J43" s="10">
        <v>1</v>
      </c>
      <c r="K43" s="11" t="s">
        <v>188</v>
      </c>
      <c r="L43" s="11" t="s">
        <v>189</v>
      </c>
      <c r="M43" s="10">
        <v>2</v>
      </c>
      <c r="N43" s="13">
        <f t="shared" si="1"/>
        <v>1</v>
      </c>
      <c r="O43" s="34" t="s">
        <v>70</v>
      </c>
    </row>
    <row r="44" spans="1:15" ht="15.75" thickBot="1" x14ac:dyDescent="0.3">
      <c r="A44" s="6">
        <v>34</v>
      </c>
      <c r="B44" s="33" t="s">
        <v>190</v>
      </c>
      <c r="C44" s="27" t="s">
        <v>24</v>
      </c>
      <c r="D44" s="9" t="s">
        <v>180</v>
      </c>
      <c r="E44" s="22" t="s">
        <v>181</v>
      </c>
      <c r="F44" s="22" t="s">
        <v>182</v>
      </c>
      <c r="G44" s="22" t="s">
        <v>185</v>
      </c>
      <c r="H44" s="22" t="s">
        <v>191</v>
      </c>
      <c r="I44" s="22" t="s">
        <v>192</v>
      </c>
      <c r="J44" s="10">
        <v>1</v>
      </c>
      <c r="K44" s="11" t="s">
        <v>193</v>
      </c>
      <c r="L44" s="11" t="s">
        <v>194</v>
      </c>
      <c r="M44" s="10">
        <v>14.57</v>
      </c>
      <c r="N44" s="13">
        <f t="shared" si="1"/>
        <v>1</v>
      </c>
      <c r="O44" s="34" t="s">
        <v>70</v>
      </c>
    </row>
    <row r="45" spans="1:15" ht="15.75" thickBot="1" x14ac:dyDescent="0.3">
      <c r="A45" s="6">
        <v>35</v>
      </c>
      <c r="B45" s="33" t="s">
        <v>195</v>
      </c>
      <c r="C45" s="27" t="s">
        <v>24</v>
      </c>
      <c r="D45" s="9" t="s">
        <v>180</v>
      </c>
      <c r="E45" s="22" t="s">
        <v>181</v>
      </c>
      <c r="F45" s="22" t="s">
        <v>182</v>
      </c>
      <c r="G45" s="22" t="s">
        <v>196</v>
      </c>
      <c r="H45" s="22" t="s">
        <v>197</v>
      </c>
      <c r="I45" s="22" t="s">
        <v>198</v>
      </c>
      <c r="J45" s="10">
        <v>6</v>
      </c>
      <c r="K45" s="11" t="s">
        <v>90</v>
      </c>
      <c r="L45" s="11" t="s">
        <v>139</v>
      </c>
      <c r="M45" s="10">
        <v>28.27</v>
      </c>
      <c r="N45" s="7">
        <f>J45*50%</f>
        <v>3</v>
      </c>
      <c r="O45" s="34" t="s">
        <v>140</v>
      </c>
    </row>
    <row r="46" spans="1:15" ht="15.75" thickBot="1" x14ac:dyDescent="0.3">
      <c r="A46" s="6">
        <v>36</v>
      </c>
      <c r="B46" s="33" t="s">
        <v>199</v>
      </c>
      <c r="C46" s="27" t="s">
        <v>24</v>
      </c>
      <c r="D46" s="9" t="s">
        <v>180</v>
      </c>
      <c r="E46" s="22" t="s">
        <v>181</v>
      </c>
      <c r="F46" s="22" t="s">
        <v>182</v>
      </c>
      <c r="G46" s="22" t="s">
        <v>200</v>
      </c>
      <c r="H46" s="22" t="s">
        <v>201</v>
      </c>
      <c r="I46" s="22" t="s">
        <v>202</v>
      </c>
      <c r="J46" s="10">
        <v>1</v>
      </c>
      <c r="K46" s="11" t="s">
        <v>90</v>
      </c>
      <c r="L46" s="11" t="s">
        <v>139</v>
      </c>
      <c r="M46" s="10">
        <v>28.27</v>
      </c>
      <c r="N46" s="13">
        <f t="shared" ref="N46:N57" si="2">J46*100%</f>
        <v>1</v>
      </c>
      <c r="O46" s="34" t="s">
        <v>140</v>
      </c>
    </row>
    <row r="47" spans="1:15" ht="15.75" thickBot="1" x14ac:dyDescent="0.3">
      <c r="A47" s="6">
        <v>37</v>
      </c>
      <c r="B47" s="33" t="s">
        <v>203</v>
      </c>
      <c r="C47" s="27" t="s">
        <v>24</v>
      </c>
      <c r="D47" s="9" t="s">
        <v>204</v>
      </c>
      <c r="E47" s="22" t="s">
        <v>205</v>
      </c>
      <c r="F47" s="22" t="s">
        <v>206</v>
      </c>
      <c r="G47" s="22" t="s">
        <v>153</v>
      </c>
      <c r="H47" s="22" t="s">
        <v>87</v>
      </c>
      <c r="I47" s="22" t="s">
        <v>88</v>
      </c>
      <c r="J47" s="10">
        <v>2</v>
      </c>
      <c r="K47" s="11" t="s">
        <v>130</v>
      </c>
      <c r="L47" s="11" t="s">
        <v>106</v>
      </c>
      <c r="M47" s="10">
        <v>43.57</v>
      </c>
      <c r="N47" s="13">
        <f t="shared" si="2"/>
        <v>2</v>
      </c>
      <c r="O47" s="34" t="s">
        <v>70</v>
      </c>
    </row>
    <row r="48" spans="1:15" ht="15.75" thickBot="1" x14ac:dyDescent="0.3">
      <c r="A48" s="6">
        <v>38</v>
      </c>
      <c r="B48" s="33" t="s">
        <v>207</v>
      </c>
      <c r="C48" s="27" t="s">
        <v>24</v>
      </c>
      <c r="D48" s="9" t="s">
        <v>204</v>
      </c>
      <c r="E48" s="22" t="s">
        <v>205</v>
      </c>
      <c r="F48" s="22" t="s">
        <v>206</v>
      </c>
      <c r="G48" s="22" t="s">
        <v>86</v>
      </c>
      <c r="H48" s="22" t="s">
        <v>87</v>
      </c>
      <c r="I48" s="22" t="s">
        <v>88</v>
      </c>
      <c r="J48" s="10">
        <v>1</v>
      </c>
      <c r="K48" s="11" t="s">
        <v>89</v>
      </c>
      <c r="L48" s="11" t="s">
        <v>90</v>
      </c>
      <c r="M48" s="10">
        <v>31.43</v>
      </c>
      <c r="N48" s="13">
        <f t="shared" si="2"/>
        <v>1</v>
      </c>
      <c r="O48" s="34" t="s">
        <v>70</v>
      </c>
    </row>
    <row r="49" spans="1:15" ht="15.75" thickBot="1" x14ac:dyDescent="0.3">
      <c r="A49" s="6">
        <v>39</v>
      </c>
      <c r="B49" s="33" t="s">
        <v>208</v>
      </c>
      <c r="C49" s="27" t="s">
        <v>24</v>
      </c>
      <c r="D49" s="9" t="s">
        <v>204</v>
      </c>
      <c r="E49" s="22" t="s">
        <v>205</v>
      </c>
      <c r="F49" s="22" t="s">
        <v>206</v>
      </c>
      <c r="G49" s="22" t="s">
        <v>209</v>
      </c>
      <c r="H49" s="22" t="s">
        <v>210</v>
      </c>
      <c r="I49" s="22" t="s">
        <v>211</v>
      </c>
      <c r="J49" s="10">
        <v>1</v>
      </c>
      <c r="K49" s="11" t="s">
        <v>212</v>
      </c>
      <c r="L49" s="11" t="s">
        <v>213</v>
      </c>
      <c r="M49" s="10">
        <v>4.57</v>
      </c>
      <c r="N49" s="13">
        <f t="shared" si="2"/>
        <v>1</v>
      </c>
      <c r="O49" s="34" t="s">
        <v>70</v>
      </c>
    </row>
    <row r="50" spans="1:15" ht="15.75" thickBot="1" x14ac:dyDescent="0.3">
      <c r="A50" s="6">
        <v>40</v>
      </c>
      <c r="B50" s="33" t="s">
        <v>214</v>
      </c>
      <c r="C50" s="27" t="s">
        <v>24</v>
      </c>
      <c r="D50" s="9" t="s">
        <v>204</v>
      </c>
      <c r="E50" s="22" t="s">
        <v>205</v>
      </c>
      <c r="F50" s="22" t="s">
        <v>206</v>
      </c>
      <c r="G50" s="22" t="s">
        <v>215</v>
      </c>
      <c r="H50" s="22" t="s">
        <v>216</v>
      </c>
      <c r="I50" s="22" t="s">
        <v>217</v>
      </c>
      <c r="J50" s="10">
        <v>1</v>
      </c>
      <c r="K50" s="11" t="s">
        <v>213</v>
      </c>
      <c r="L50" s="11" t="s">
        <v>218</v>
      </c>
      <c r="M50" s="10">
        <v>10.71</v>
      </c>
      <c r="N50" s="13">
        <f t="shared" si="2"/>
        <v>1</v>
      </c>
      <c r="O50" s="34" t="s">
        <v>70</v>
      </c>
    </row>
    <row r="51" spans="1:15" ht="15.75" thickBot="1" x14ac:dyDescent="0.3">
      <c r="A51" s="6">
        <v>41</v>
      </c>
      <c r="B51" s="33" t="s">
        <v>219</v>
      </c>
      <c r="C51" s="27" t="s">
        <v>24</v>
      </c>
      <c r="D51" s="35" t="s">
        <v>204</v>
      </c>
      <c r="E51" s="22" t="s">
        <v>205</v>
      </c>
      <c r="F51" s="22" t="s">
        <v>206</v>
      </c>
      <c r="G51" s="22" t="s">
        <v>220</v>
      </c>
      <c r="H51" s="22" t="s">
        <v>173</v>
      </c>
      <c r="I51" s="22" t="s">
        <v>174</v>
      </c>
      <c r="J51" s="10">
        <v>1</v>
      </c>
      <c r="K51" s="11" t="s">
        <v>90</v>
      </c>
      <c r="L51" s="11" t="s">
        <v>139</v>
      </c>
      <c r="M51" s="10">
        <v>28.27</v>
      </c>
      <c r="N51" s="13">
        <f t="shared" si="2"/>
        <v>1</v>
      </c>
      <c r="O51" s="34" t="s">
        <v>140</v>
      </c>
    </row>
    <row r="52" spans="1:15" ht="15.75" thickBot="1" x14ac:dyDescent="0.3">
      <c r="A52" s="6">
        <v>42</v>
      </c>
      <c r="B52" s="33" t="s">
        <v>221</v>
      </c>
      <c r="C52" s="27" t="s">
        <v>24</v>
      </c>
      <c r="D52" s="35" t="s">
        <v>204</v>
      </c>
      <c r="E52" s="22" t="s">
        <v>205</v>
      </c>
      <c r="F52" s="22" t="s">
        <v>206</v>
      </c>
      <c r="G52" s="22" t="s">
        <v>222</v>
      </c>
      <c r="H52" s="22" t="s">
        <v>223</v>
      </c>
      <c r="I52" s="22" t="s">
        <v>224</v>
      </c>
      <c r="J52" s="10">
        <v>1</v>
      </c>
      <c r="K52" s="11" t="s">
        <v>90</v>
      </c>
      <c r="L52" s="11" t="s">
        <v>139</v>
      </c>
      <c r="M52" s="10">
        <v>28.27</v>
      </c>
      <c r="N52" s="13">
        <f t="shared" si="2"/>
        <v>1</v>
      </c>
      <c r="O52" s="34" t="s">
        <v>140</v>
      </c>
    </row>
    <row r="53" spans="1:15" ht="15.75" thickBot="1" x14ac:dyDescent="0.3">
      <c r="A53" s="6">
        <v>43</v>
      </c>
      <c r="B53" s="33" t="s">
        <v>225</v>
      </c>
      <c r="C53" s="27" t="s">
        <v>24</v>
      </c>
      <c r="D53" s="9" t="s">
        <v>226</v>
      </c>
      <c r="E53" s="22" t="s">
        <v>227</v>
      </c>
      <c r="F53" s="22" t="s">
        <v>228</v>
      </c>
      <c r="G53" s="22" t="s">
        <v>153</v>
      </c>
      <c r="H53" s="22" t="s">
        <v>87</v>
      </c>
      <c r="I53" s="22" t="s">
        <v>88</v>
      </c>
      <c r="J53" s="10">
        <v>2</v>
      </c>
      <c r="K53" s="11" t="s">
        <v>130</v>
      </c>
      <c r="L53" s="11" t="s">
        <v>106</v>
      </c>
      <c r="M53" s="10">
        <v>43.57</v>
      </c>
      <c r="N53" s="13">
        <f t="shared" si="2"/>
        <v>2</v>
      </c>
      <c r="O53" s="34" t="s">
        <v>70</v>
      </c>
    </row>
    <row r="54" spans="1:15" ht="15.75" thickBot="1" x14ac:dyDescent="0.3">
      <c r="A54" s="6">
        <v>44</v>
      </c>
      <c r="B54" s="33" t="s">
        <v>229</v>
      </c>
      <c r="C54" s="27" t="s">
        <v>24</v>
      </c>
      <c r="D54" s="9" t="s">
        <v>226</v>
      </c>
      <c r="E54" s="22" t="s">
        <v>227</v>
      </c>
      <c r="F54" s="22" t="s">
        <v>228</v>
      </c>
      <c r="G54" s="22" t="s">
        <v>86</v>
      </c>
      <c r="H54" s="22" t="s">
        <v>87</v>
      </c>
      <c r="I54" s="22" t="s">
        <v>88</v>
      </c>
      <c r="J54" s="10">
        <v>1</v>
      </c>
      <c r="K54" s="11" t="s">
        <v>89</v>
      </c>
      <c r="L54" s="11" t="s">
        <v>90</v>
      </c>
      <c r="M54" s="10">
        <v>31.43</v>
      </c>
      <c r="N54" s="13">
        <f t="shared" si="2"/>
        <v>1</v>
      </c>
      <c r="O54" s="34" t="s">
        <v>70</v>
      </c>
    </row>
    <row r="55" spans="1:15" ht="15.75" thickBot="1" x14ac:dyDescent="0.3">
      <c r="A55" s="6">
        <v>45</v>
      </c>
      <c r="B55" s="33" t="s">
        <v>230</v>
      </c>
      <c r="C55" s="27" t="s">
        <v>24</v>
      </c>
      <c r="D55" s="9" t="s">
        <v>226</v>
      </c>
      <c r="E55" s="22" t="s">
        <v>227</v>
      </c>
      <c r="F55" s="22" t="s">
        <v>228</v>
      </c>
      <c r="G55" s="22" t="s">
        <v>185</v>
      </c>
      <c r="H55" s="22" t="s">
        <v>231</v>
      </c>
      <c r="I55" s="22" t="s">
        <v>192</v>
      </c>
      <c r="J55" s="10">
        <v>1</v>
      </c>
      <c r="K55" s="11" t="s">
        <v>232</v>
      </c>
      <c r="L55" s="11" t="s">
        <v>233</v>
      </c>
      <c r="M55" s="10">
        <v>2</v>
      </c>
      <c r="N55" s="13">
        <f t="shared" si="2"/>
        <v>1</v>
      </c>
      <c r="O55" s="34" t="s">
        <v>70</v>
      </c>
    </row>
    <row r="56" spans="1:15" ht="15.75" thickBot="1" x14ac:dyDescent="0.3">
      <c r="A56" s="6">
        <v>46</v>
      </c>
      <c r="B56" s="33" t="s">
        <v>234</v>
      </c>
      <c r="C56" s="27" t="s">
        <v>24</v>
      </c>
      <c r="D56" s="9" t="s">
        <v>226</v>
      </c>
      <c r="E56" s="22" t="s">
        <v>227</v>
      </c>
      <c r="F56" s="22" t="s">
        <v>228</v>
      </c>
      <c r="G56" s="22" t="s">
        <v>235</v>
      </c>
      <c r="H56" s="22" t="s">
        <v>236</v>
      </c>
      <c r="I56" s="22" t="s">
        <v>237</v>
      </c>
      <c r="J56" s="10">
        <v>1</v>
      </c>
      <c r="K56" s="11" t="s">
        <v>233</v>
      </c>
      <c r="L56" s="11" t="s">
        <v>238</v>
      </c>
      <c r="M56" s="10">
        <v>10.71</v>
      </c>
      <c r="N56" s="13">
        <f t="shared" si="2"/>
        <v>1</v>
      </c>
      <c r="O56" s="34" t="s">
        <v>70</v>
      </c>
    </row>
    <row r="57" spans="1:15" ht="15.75" thickBot="1" x14ac:dyDescent="0.3">
      <c r="A57" s="6">
        <v>47</v>
      </c>
      <c r="B57" s="33" t="s">
        <v>239</v>
      </c>
      <c r="C57" s="27" t="s">
        <v>24</v>
      </c>
      <c r="D57" s="9" t="s">
        <v>226</v>
      </c>
      <c r="E57" s="22" t="s">
        <v>227</v>
      </c>
      <c r="F57" s="22" t="s">
        <v>228</v>
      </c>
      <c r="G57" s="22" t="s">
        <v>240</v>
      </c>
      <c r="H57" s="22" t="s">
        <v>216</v>
      </c>
      <c r="I57" s="22" t="s">
        <v>217</v>
      </c>
      <c r="J57" s="10">
        <v>1</v>
      </c>
      <c r="K57" s="11" t="s">
        <v>233</v>
      </c>
      <c r="L57" s="11" t="s">
        <v>241</v>
      </c>
      <c r="M57" s="10">
        <v>15.14</v>
      </c>
      <c r="N57" s="13">
        <f t="shared" si="2"/>
        <v>1</v>
      </c>
      <c r="O57" s="34" t="s">
        <v>70</v>
      </c>
    </row>
    <row r="58" spans="1:15" ht="15.75" thickBot="1" x14ac:dyDescent="0.3">
      <c r="A58" s="6">
        <v>48</v>
      </c>
      <c r="B58" s="33" t="s">
        <v>242</v>
      </c>
      <c r="C58" s="27" t="s">
        <v>24</v>
      </c>
      <c r="D58" s="35" t="s">
        <v>226</v>
      </c>
      <c r="E58" s="22" t="s">
        <v>227</v>
      </c>
      <c r="F58" s="22" t="s">
        <v>228</v>
      </c>
      <c r="G58" s="22" t="s">
        <v>243</v>
      </c>
      <c r="H58" s="22" t="s">
        <v>244</v>
      </c>
      <c r="I58" s="22" t="s">
        <v>245</v>
      </c>
      <c r="J58" s="10">
        <v>4</v>
      </c>
      <c r="K58" s="11" t="s">
        <v>90</v>
      </c>
      <c r="L58" s="11" t="s">
        <v>139</v>
      </c>
      <c r="M58" s="10">
        <v>28.27</v>
      </c>
      <c r="N58" s="7">
        <f>J58*80%</f>
        <v>3.2</v>
      </c>
      <c r="O58" s="34" t="s">
        <v>140</v>
      </c>
    </row>
    <row r="59" spans="1:15" ht="15.75" thickBot="1" x14ac:dyDescent="0.3">
      <c r="A59" s="6">
        <v>49</v>
      </c>
      <c r="B59" s="33" t="s">
        <v>246</v>
      </c>
      <c r="C59" s="27" t="s">
        <v>24</v>
      </c>
      <c r="D59" s="35" t="s">
        <v>226</v>
      </c>
      <c r="E59" s="22" t="s">
        <v>227</v>
      </c>
      <c r="F59" s="22" t="s">
        <v>228</v>
      </c>
      <c r="G59" s="22" t="s">
        <v>247</v>
      </c>
      <c r="H59" s="22" t="s">
        <v>248</v>
      </c>
      <c r="I59" s="22" t="s">
        <v>202</v>
      </c>
      <c r="J59" s="10">
        <v>1</v>
      </c>
      <c r="K59" s="11" t="s">
        <v>90</v>
      </c>
      <c r="L59" s="11" t="s">
        <v>139</v>
      </c>
      <c r="M59" s="10">
        <v>28.27</v>
      </c>
      <c r="N59" s="13">
        <f t="shared" ref="N59:N88" si="3">J59*100%</f>
        <v>1</v>
      </c>
      <c r="O59" s="34" t="s">
        <v>140</v>
      </c>
    </row>
    <row r="60" spans="1:15" ht="15.75" thickBot="1" x14ac:dyDescent="0.3">
      <c r="A60" s="6">
        <v>50</v>
      </c>
      <c r="B60" s="33" t="s">
        <v>249</v>
      </c>
      <c r="C60" s="27" t="s">
        <v>24</v>
      </c>
      <c r="D60" s="9" t="s">
        <v>250</v>
      </c>
      <c r="E60" s="22" t="s">
        <v>251</v>
      </c>
      <c r="F60" s="22" t="s">
        <v>252</v>
      </c>
      <c r="G60" s="22" t="s">
        <v>153</v>
      </c>
      <c r="H60" s="22" t="s">
        <v>87</v>
      </c>
      <c r="I60" s="22" t="s">
        <v>88</v>
      </c>
      <c r="J60" s="10">
        <v>2</v>
      </c>
      <c r="K60" s="11" t="s">
        <v>130</v>
      </c>
      <c r="L60" s="11" t="s">
        <v>106</v>
      </c>
      <c r="M60" s="10">
        <v>43.57</v>
      </c>
      <c r="N60" s="13">
        <f t="shared" si="3"/>
        <v>2</v>
      </c>
      <c r="O60" s="34" t="s">
        <v>70</v>
      </c>
    </row>
    <row r="61" spans="1:15" ht="15.75" thickBot="1" x14ac:dyDescent="0.3">
      <c r="A61" s="6">
        <v>51</v>
      </c>
      <c r="B61" s="33" t="s">
        <v>253</v>
      </c>
      <c r="C61" s="27" t="s">
        <v>24</v>
      </c>
      <c r="D61" s="9" t="s">
        <v>250</v>
      </c>
      <c r="E61" s="22" t="s">
        <v>251</v>
      </c>
      <c r="F61" s="22" t="s">
        <v>252</v>
      </c>
      <c r="G61" s="22" t="s">
        <v>86</v>
      </c>
      <c r="H61" s="22" t="s">
        <v>87</v>
      </c>
      <c r="I61" s="22" t="s">
        <v>88</v>
      </c>
      <c r="J61" s="10">
        <v>1</v>
      </c>
      <c r="K61" s="11" t="s">
        <v>89</v>
      </c>
      <c r="L61" s="11" t="s">
        <v>90</v>
      </c>
      <c r="M61" s="10">
        <v>31.43</v>
      </c>
      <c r="N61" s="13">
        <f t="shared" si="3"/>
        <v>1</v>
      </c>
      <c r="O61" s="34" t="s">
        <v>70</v>
      </c>
    </row>
    <row r="62" spans="1:15" ht="15.75" thickBot="1" x14ac:dyDescent="0.3">
      <c r="A62" s="6">
        <v>52</v>
      </c>
      <c r="B62" s="33" t="s">
        <v>254</v>
      </c>
      <c r="C62" s="27" t="s">
        <v>24</v>
      </c>
      <c r="D62" s="9" t="s">
        <v>250</v>
      </c>
      <c r="E62" s="22" t="s">
        <v>251</v>
      </c>
      <c r="F62" s="22" t="s">
        <v>252</v>
      </c>
      <c r="G62" s="22" t="s">
        <v>255</v>
      </c>
      <c r="H62" s="22" t="s">
        <v>256</v>
      </c>
      <c r="I62" s="22" t="s">
        <v>257</v>
      </c>
      <c r="J62" s="10">
        <v>1</v>
      </c>
      <c r="K62" s="11" t="s">
        <v>258</v>
      </c>
      <c r="L62" s="11" t="s">
        <v>98</v>
      </c>
      <c r="M62" s="10">
        <v>29.29</v>
      </c>
      <c r="N62" s="13">
        <f t="shared" si="3"/>
        <v>1</v>
      </c>
      <c r="O62" s="34" t="s">
        <v>70</v>
      </c>
    </row>
    <row r="63" spans="1:15" ht="15.75" thickBot="1" x14ac:dyDescent="0.3">
      <c r="A63" s="6">
        <v>53</v>
      </c>
      <c r="B63" s="33" t="s">
        <v>259</v>
      </c>
      <c r="C63" s="27" t="s">
        <v>24</v>
      </c>
      <c r="D63" s="9" t="s">
        <v>250</v>
      </c>
      <c r="E63" s="22" t="s">
        <v>251</v>
      </c>
      <c r="F63" s="22" t="s">
        <v>252</v>
      </c>
      <c r="G63" s="22" t="s">
        <v>260</v>
      </c>
      <c r="H63" s="22" t="s">
        <v>261</v>
      </c>
      <c r="I63" s="22" t="s">
        <v>262</v>
      </c>
      <c r="J63" s="10">
        <v>1</v>
      </c>
      <c r="K63" s="11" t="s">
        <v>258</v>
      </c>
      <c r="L63" s="11" t="s">
        <v>98</v>
      </c>
      <c r="M63" s="10">
        <v>29.29</v>
      </c>
      <c r="N63" s="13">
        <f t="shared" si="3"/>
        <v>1</v>
      </c>
      <c r="O63" s="34" t="s">
        <v>70</v>
      </c>
    </row>
    <row r="64" spans="1:15" ht="15.75" thickBot="1" x14ac:dyDescent="0.3">
      <c r="A64" s="6">
        <v>54</v>
      </c>
      <c r="B64" s="33" t="s">
        <v>263</v>
      </c>
      <c r="C64" s="27" t="s">
        <v>24</v>
      </c>
      <c r="D64" s="9" t="s">
        <v>250</v>
      </c>
      <c r="E64" s="22" t="s">
        <v>251</v>
      </c>
      <c r="F64" s="22" t="s">
        <v>252</v>
      </c>
      <c r="G64" s="22" t="s">
        <v>260</v>
      </c>
      <c r="H64" s="22" t="s">
        <v>264</v>
      </c>
      <c r="I64" s="22" t="s">
        <v>265</v>
      </c>
      <c r="J64" s="10">
        <v>1</v>
      </c>
      <c r="K64" s="11" t="s">
        <v>46</v>
      </c>
      <c r="L64" s="11" t="s">
        <v>266</v>
      </c>
      <c r="M64" s="10">
        <v>17</v>
      </c>
      <c r="N64" s="13">
        <f t="shared" si="3"/>
        <v>1</v>
      </c>
      <c r="O64" s="34" t="s">
        <v>70</v>
      </c>
    </row>
    <row r="65" spans="1:15" ht="15.75" thickBot="1" x14ac:dyDescent="0.3">
      <c r="A65" s="6">
        <v>55</v>
      </c>
      <c r="B65" s="33" t="s">
        <v>267</v>
      </c>
      <c r="C65" s="27" t="s">
        <v>24</v>
      </c>
      <c r="D65" s="9" t="s">
        <v>250</v>
      </c>
      <c r="E65" s="22" t="s">
        <v>251</v>
      </c>
      <c r="F65" s="22" t="s">
        <v>252</v>
      </c>
      <c r="G65" s="22" t="s">
        <v>268</v>
      </c>
      <c r="H65" s="22" t="s">
        <v>269</v>
      </c>
      <c r="I65" s="22" t="s">
        <v>270</v>
      </c>
      <c r="J65" s="10">
        <v>1</v>
      </c>
      <c r="K65" s="11" t="s">
        <v>193</v>
      </c>
      <c r="L65" s="11" t="s">
        <v>271</v>
      </c>
      <c r="M65" s="10">
        <v>1</v>
      </c>
      <c r="N65" s="13">
        <f t="shared" si="3"/>
        <v>1</v>
      </c>
      <c r="O65" s="34" t="s">
        <v>70</v>
      </c>
    </row>
    <row r="66" spans="1:15" ht="15.75" thickBot="1" x14ac:dyDescent="0.3">
      <c r="A66" s="6">
        <v>56</v>
      </c>
      <c r="B66" s="33" t="s">
        <v>272</v>
      </c>
      <c r="C66" s="27" t="s">
        <v>24</v>
      </c>
      <c r="D66" s="35" t="s">
        <v>250</v>
      </c>
      <c r="E66" s="22" t="s">
        <v>251</v>
      </c>
      <c r="F66" s="22" t="s">
        <v>252</v>
      </c>
      <c r="G66" s="22" t="s">
        <v>273</v>
      </c>
      <c r="H66" s="22" t="s">
        <v>274</v>
      </c>
      <c r="I66" s="22" t="s">
        <v>275</v>
      </c>
      <c r="J66" s="10">
        <v>3</v>
      </c>
      <c r="K66" s="11" t="s">
        <v>90</v>
      </c>
      <c r="L66" s="11" t="s">
        <v>139</v>
      </c>
      <c r="M66" s="10">
        <v>28.27</v>
      </c>
      <c r="N66" s="13">
        <f t="shared" si="3"/>
        <v>3</v>
      </c>
      <c r="O66" s="34" t="s">
        <v>140</v>
      </c>
    </row>
    <row r="67" spans="1:15" ht="15.75" thickBot="1" x14ac:dyDescent="0.3">
      <c r="A67" s="6">
        <v>57</v>
      </c>
      <c r="B67" s="33" t="s">
        <v>276</v>
      </c>
      <c r="C67" s="27" t="s">
        <v>24</v>
      </c>
      <c r="D67" s="35" t="s">
        <v>250</v>
      </c>
      <c r="E67" s="22" t="s">
        <v>251</v>
      </c>
      <c r="F67" s="22" t="s">
        <v>252</v>
      </c>
      <c r="G67" s="22" t="s">
        <v>243</v>
      </c>
      <c r="H67" s="22" t="s">
        <v>244</v>
      </c>
      <c r="I67" s="22" t="s">
        <v>245</v>
      </c>
      <c r="J67" s="10">
        <v>3</v>
      </c>
      <c r="K67" s="11" t="s">
        <v>90</v>
      </c>
      <c r="L67" s="11" t="s">
        <v>139</v>
      </c>
      <c r="M67" s="10">
        <v>28.27</v>
      </c>
      <c r="N67" s="13">
        <f t="shared" si="3"/>
        <v>3</v>
      </c>
      <c r="O67" s="34" t="s">
        <v>140</v>
      </c>
    </row>
    <row r="68" spans="1:15" ht="15.75" thickBot="1" x14ac:dyDescent="0.3">
      <c r="A68" s="6">
        <v>58</v>
      </c>
      <c r="B68" s="33" t="s">
        <v>277</v>
      </c>
      <c r="C68" s="27" t="s">
        <v>24</v>
      </c>
      <c r="D68" s="35" t="s">
        <v>250</v>
      </c>
      <c r="E68" s="22" t="s">
        <v>251</v>
      </c>
      <c r="F68" s="22" t="s">
        <v>252</v>
      </c>
      <c r="G68" s="22" t="s">
        <v>278</v>
      </c>
      <c r="H68" s="22" t="s">
        <v>279</v>
      </c>
      <c r="I68" s="22" t="s">
        <v>280</v>
      </c>
      <c r="J68" s="10">
        <v>1</v>
      </c>
      <c r="K68" s="11" t="s">
        <v>90</v>
      </c>
      <c r="L68" s="11" t="s">
        <v>139</v>
      </c>
      <c r="M68" s="10">
        <v>28.27</v>
      </c>
      <c r="N68" s="13">
        <f t="shared" si="3"/>
        <v>1</v>
      </c>
      <c r="O68" s="34" t="s">
        <v>140</v>
      </c>
    </row>
    <row r="69" spans="1:15" ht="15.75" thickBot="1" x14ac:dyDescent="0.3">
      <c r="A69" s="6">
        <v>59</v>
      </c>
      <c r="B69" s="33" t="s">
        <v>281</v>
      </c>
      <c r="C69" s="27" t="s">
        <v>24</v>
      </c>
      <c r="D69" s="9" t="s">
        <v>282</v>
      </c>
      <c r="E69" s="22" t="s">
        <v>283</v>
      </c>
      <c r="F69" s="22" t="s">
        <v>228</v>
      </c>
      <c r="G69" s="22" t="s">
        <v>153</v>
      </c>
      <c r="H69" s="22" t="s">
        <v>87</v>
      </c>
      <c r="I69" s="22" t="s">
        <v>88</v>
      </c>
      <c r="J69" s="10">
        <v>2</v>
      </c>
      <c r="K69" s="11" t="s">
        <v>130</v>
      </c>
      <c r="L69" s="11" t="s">
        <v>106</v>
      </c>
      <c r="M69" s="10">
        <v>43.57</v>
      </c>
      <c r="N69" s="13">
        <f t="shared" si="3"/>
        <v>2</v>
      </c>
      <c r="O69" s="34" t="s">
        <v>70</v>
      </c>
    </row>
    <row r="70" spans="1:15" ht="15.75" thickBot="1" x14ac:dyDescent="0.3">
      <c r="A70" s="6">
        <v>60</v>
      </c>
      <c r="B70" s="33" t="s">
        <v>284</v>
      </c>
      <c r="C70" s="27" t="s">
        <v>24</v>
      </c>
      <c r="D70" s="9" t="s">
        <v>282</v>
      </c>
      <c r="E70" s="22" t="s">
        <v>283</v>
      </c>
      <c r="F70" s="22" t="s">
        <v>228</v>
      </c>
      <c r="G70" s="22" t="s">
        <v>86</v>
      </c>
      <c r="H70" s="22" t="s">
        <v>87</v>
      </c>
      <c r="I70" s="22" t="s">
        <v>88</v>
      </c>
      <c r="J70" s="10">
        <v>1</v>
      </c>
      <c r="K70" s="11" t="s">
        <v>89</v>
      </c>
      <c r="L70" s="11" t="s">
        <v>90</v>
      </c>
      <c r="M70" s="10">
        <v>31.43</v>
      </c>
      <c r="N70" s="13">
        <f t="shared" si="3"/>
        <v>1</v>
      </c>
      <c r="O70" s="34" t="s">
        <v>70</v>
      </c>
    </row>
    <row r="71" spans="1:15" ht="15.75" thickBot="1" x14ac:dyDescent="0.3">
      <c r="A71" s="6">
        <v>61</v>
      </c>
      <c r="B71" s="33" t="s">
        <v>285</v>
      </c>
      <c r="C71" s="27" t="s">
        <v>24</v>
      </c>
      <c r="D71" s="9" t="s">
        <v>282</v>
      </c>
      <c r="E71" s="22" t="s">
        <v>283</v>
      </c>
      <c r="F71" s="22" t="s">
        <v>228</v>
      </c>
      <c r="G71" s="22" t="s">
        <v>286</v>
      </c>
      <c r="H71" s="22" t="s">
        <v>287</v>
      </c>
      <c r="I71" s="22" t="s">
        <v>288</v>
      </c>
      <c r="J71" s="10">
        <v>1</v>
      </c>
      <c r="K71" s="11" t="s">
        <v>130</v>
      </c>
      <c r="L71" s="11" t="s">
        <v>266</v>
      </c>
      <c r="M71" s="10">
        <v>4.1399999999999997</v>
      </c>
      <c r="N71" s="13">
        <f t="shared" si="3"/>
        <v>1</v>
      </c>
      <c r="O71" s="34" t="s">
        <v>70</v>
      </c>
    </row>
    <row r="72" spans="1:15" ht="15.75" thickBot="1" x14ac:dyDescent="0.3">
      <c r="A72" s="6">
        <v>62</v>
      </c>
      <c r="B72" s="33" t="s">
        <v>289</v>
      </c>
      <c r="C72" s="27" t="s">
        <v>24</v>
      </c>
      <c r="D72" s="9" t="s">
        <v>282</v>
      </c>
      <c r="E72" s="22" t="s">
        <v>283</v>
      </c>
      <c r="F72" s="22" t="s">
        <v>228</v>
      </c>
      <c r="G72" s="22" t="s">
        <v>290</v>
      </c>
      <c r="H72" s="22" t="s">
        <v>291</v>
      </c>
      <c r="I72" s="22" t="s">
        <v>292</v>
      </c>
      <c r="J72" s="10">
        <v>10</v>
      </c>
      <c r="K72" s="11" t="s">
        <v>293</v>
      </c>
      <c r="L72" s="11" t="s">
        <v>212</v>
      </c>
      <c r="M72" s="10">
        <v>9</v>
      </c>
      <c r="N72" s="13">
        <f t="shared" si="3"/>
        <v>10</v>
      </c>
      <c r="O72" s="34" t="s">
        <v>70</v>
      </c>
    </row>
    <row r="73" spans="1:15" ht="15.75" thickBot="1" x14ac:dyDescent="0.3">
      <c r="A73" s="6">
        <v>63</v>
      </c>
      <c r="B73" s="33" t="s">
        <v>294</v>
      </c>
      <c r="C73" s="27" t="s">
        <v>24</v>
      </c>
      <c r="D73" s="35" t="s">
        <v>282</v>
      </c>
      <c r="E73" s="22" t="s">
        <v>283</v>
      </c>
      <c r="F73" s="22" t="s">
        <v>228</v>
      </c>
      <c r="G73" s="22" t="s">
        <v>295</v>
      </c>
      <c r="H73" s="22" t="s">
        <v>296</v>
      </c>
      <c r="I73" s="22" t="s">
        <v>297</v>
      </c>
      <c r="J73" s="10">
        <v>1</v>
      </c>
      <c r="K73" s="11" t="s">
        <v>90</v>
      </c>
      <c r="L73" s="11" t="s">
        <v>139</v>
      </c>
      <c r="M73" s="10">
        <v>28.27</v>
      </c>
      <c r="N73" s="13">
        <f t="shared" si="3"/>
        <v>1</v>
      </c>
      <c r="O73" s="34" t="s">
        <v>140</v>
      </c>
    </row>
    <row r="74" spans="1:15" ht="15.75" thickBot="1" x14ac:dyDescent="0.3">
      <c r="A74" s="6">
        <v>64</v>
      </c>
      <c r="B74" s="33" t="s">
        <v>298</v>
      </c>
      <c r="C74" s="27" t="s">
        <v>24</v>
      </c>
      <c r="D74" s="35" t="s">
        <v>282</v>
      </c>
      <c r="E74" s="22" t="s">
        <v>283</v>
      </c>
      <c r="F74" s="22" t="s">
        <v>228</v>
      </c>
      <c r="G74" s="22" t="s">
        <v>290</v>
      </c>
      <c r="H74" s="22" t="s">
        <v>291</v>
      </c>
      <c r="I74" s="22" t="s">
        <v>292</v>
      </c>
      <c r="J74" s="10">
        <v>2</v>
      </c>
      <c r="K74" s="11" t="s">
        <v>90</v>
      </c>
      <c r="L74" s="11" t="s">
        <v>139</v>
      </c>
      <c r="M74" s="10">
        <v>28.27</v>
      </c>
      <c r="N74" s="13">
        <f t="shared" si="3"/>
        <v>2</v>
      </c>
      <c r="O74" s="34" t="s">
        <v>140</v>
      </c>
    </row>
    <row r="75" spans="1:15" ht="15.75" thickBot="1" x14ac:dyDescent="0.3">
      <c r="A75" s="6">
        <v>65</v>
      </c>
      <c r="B75" s="33" t="s">
        <v>299</v>
      </c>
      <c r="C75" s="27" t="s">
        <v>24</v>
      </c>
      <c r="D75" s="35" t="s">
        <v>282</v>
      </c>
      <c r="E75" s="22" t="s">
        <v>283</v>
      </c>
      <c r="F75" s="22" t="s">
        <v>228</v>
      </c>
      <c r="G75" s="22" t="s">
        <v>300</v>
      </c>
      <c r="H75" s="22" t="s">
        <v>301</v>
      </c>
      <c r="I75" s="22" t="s">
        <v>302</v>
      </c>
      <c r="J75" s="10">
        <v>1</v>
      </c>
      <c r="K75" s="11" t="s">
        <v>90</v>
      </c>
      <c r="L75" s="11" t="s">
        <v>139</v>
      </c>
      <c r="M75" s="10">
        <v>28.27</v>
      </c>
      <c r="N75" s="7">
        <f>J75*95%</f>
        <v>0.95</v>
      </c>
      <c r="O75" s="22" t="s">
        <v>140</v>
      </c>
    </row>
    <row r="76" spans="1:15" ht="15.75" thickBot="1" x14ac:dyDescent="0.3">
      <c r="A76" s="6">
        <v>66</v>
      </c>
      <c r="B76" s="33" t="s">
        <v>303</v>
      </c>
      <c r="C76" s="27" t="s">
        <v>24</v>
      </c>
      <c r="D76" s="9" t="s">
        <v>304</v>
      </c>
      <c r="E76" s="22" t="s">
        <v>305</v>
      </c>
      <c r="F76" s="22" t="s">
        <v>306</v>
      </c>
      <c r="G76" s="22" t="s">
        <v>153</v>
      </c>
      <c r="H76" s="22" t="s">
        <v>87</v>
      </c>
      <c r="I76" s="22" t="s">
        <v>88</v>
      </c>
      <c r="J76" s="10">
        <v>2</v>
      </c>
      <c r="K76" s="11" t="s">
        <v>130</v>
      </c>
      <c r="L76" s="11" t="s">
        <v>106</v>
      </c>
      <c r="M76" s="10">
        <v>43.57</v>
      </c>
      <c r="N76" s="13">
        <f t="shared" si="3"/>
        <v>2</v>
      </c>
      <c r="O76" s="34" t="s">
        <v>70</v>
      </c>
    </row>
    <row r="77" spans="1:15" ht="15.75" thickBot="1" x14ac:dyDescent="0.3">
      <c r="A77" s="6">
        <v>67</v>
      </c>
      <c r="B77" s="33" t="s">
        <v>307</v>
      </c>
      <c r="C77" s="27" t="s">
        <v>24</v>
      </c>
      <c r="D77" s="9" t="s">
        <v>304</v>
      </c>
      <c r="E77" s="22" t="s">
        <v>305</v>
      </c>
      <c r="F77" s="22" t="s">
        <v>306</v>
      </c>
      <c r="G77" s="22" t="s">
        <v>308</v>
      </c>
      <c r="H77" s="22" t="s">
        <v>309</v>
      </c>
      <c r="I77" s="22" t="s">
        <v>310</v>
      </c>
      <c r="J77" s="10">
        <v>1</v>
      </c>
      <c r="K77" s="11" t="s">
        <v>232</v>
      </c>
      <c r="L77" s="11" t="s">
        <v>130</v>
      </c>
      <c r="M77" s="10">
        <v>4</v>
      </c>
      <c r="N77" s="13">
        <f t="shared" si="3"/>
        <v>1</v>
      </c>
      <c r="O77" s="34" t="s">
        <v>70</v>
      </c>
    </row>
    <row r="78" spans="1:15" ht="15.75" thickBot="1" x14ac:dyDescent="0.3">
      <c r="A78" s="6">
        <v>68</v>
      </c>
      <c r="B78" s="33" t="s">
        <v>311</v>
      </c>
      <c r="C78" s="27" t="s">
        <v>24</v>
      </c>
      <c r="D78" s="9" t="s">
        <v>304</v>
      </c>
      <c r="E78" s="22" t="s">
        <v>305</v>
      </c>
      <c r="F78" s="22" t="s">
        <v>306</v>
      </c>
      <c r="G78" s="22" t="s">
        <v>312</v>
      </c>
      <c r="H78" s="22" t="s">
        <v>313</v>
      </c>
      <c r="I78" s="22" t="s">
        <v>310</v>
      </c>
      <c r="J78" s="10">
        <v>1</v>
      </c>
      <c r="K78" s="11" t="s">
        <v>314</v>
      </c>
      <c r="L78" s="11" t="s">
        <v>266</v>
      </c>
      <c r="M78" s="10">
        <v>10.14</v>
      </c>
      <c r="N78" s="13">
        <f t="shared" si="3"/>
        <v>1</v>
      </c>
      <c r="O78" s="34" t="s">
        <v>70</v>
      </c>
    </row>
    <row r="79" spans="1:15" ht="15.75" thickBot="1" x14ac:dyDescent="0.3">
      <c r="A79" s="6">
        <v>69</v>
      </c>
      <c r="B79" s="33" t="s">
        <v>315</v>
      </c>
      <c r="C79" s="27" t="s">
        <v>24</v>
      </c>
      <c r="D79" s="35" t="s">
        <v>304</v>
      </c>
      <c r="E79" s="22" t="s">
        <v>305</v>
      </c>
      <c r="F79" s="22" t="s">
        <v>306</v>
      </c>
      <c r="G79" s="22" t="s">
        <v>316</v>
      </c>
      <c r="H79" s="22" t="s">
        <v>317</v>
      </c>
      <c r="I79" s="22" t="s">
        <v>318</v>
      </c>
      <c r="J79" s="10">
        <v>1</v>
      </c>
      <c r="K79" s="11" t="s">
        <v>90</v>
      </c>
      <c r="L79" s="11" t="s">
        <v>139</v>
      </c>
      <c r="M79" s="10">
        <v>28.27</v>
      </c>
      <c r="N79" s="13">
        <f t="shared" si="3"/>
        <v>1</v>
      </c>
      <c r="O79" s="34" t="s">
        <v>140</v>
      </c>
    </row>
    <row r="80" spans="1:15" ht="15.75" thickBot="1" x14ac:dyDescent="0.3">
      <c r="A80" s="6">
        <v>70</v>
      </c>
      <c r="B80" s="33" t="s">
        <v>319</v>
      </c>
      <c r="C80" s="27" t="s">
        <v>24</v>
      </c>
      <c r="D80" s="9" t="s">
        <v>320</v>
      </c>
      <c r="E80" s="22" t="s">
        <v>321</v>
      </c>
      <c r="F80" s="22" t="s">
        <v>322</v>
      </c>
      <c r="G80" s="22" t="s">
        <v>323</v>
      </c>
      <c r="H80" s="22" t="s">
        <v>324</v>
      </c>
      <c r="I80" s="22" t="s">
        <v>325</v>
      </c>
      <c r="J80" s="10">
        <v>1</v>
      </c>
      <c r="K80" s="11" t="s">
        <v>326</v>
      </c>
      <c r="L80" s="11" t="s">
        <v>327</v>
      </c>
      <c r="M80" s="10">
        <v>4.29</v>
      </c>
      <c r="N80" s="13">
        <f t="shared" si="3"/>
        <v>1</v>
      </c>
      <c r="O80" s="34" t="s">
        <v>70</v>
      </c>
    </row>
    <row r="81" spans="1:15" ht="15.75" thickBot="1" x14ac:dyDescent="0.3">
      <c r="A81" s="6">
        <v>71</v>
      </c>
      <c r="B81" s="33" t="s">
        <v>328</v>
      </c>
      <c r="C81" s="27" t="s">
        <v>24</v>
      </c>
      <c r="D81" s="9" t="s">
        <v>320</v>
      </c>
      <c r="E81" s="22" t="s">
        <v>321</v>
      </c>
      <c r="F81" s="22" t="s">
        <v>322</v>
      </c>
      <c r="G81" s="22" t="s">
        <v>329</v>
      </c>
      <c r="H81" s="22" t="s">
        <v>330</v>
      </c>
      <c r="I81" s="22" t="s">
        <v>288</v>
      </c>
      <c r="J81" s="10">
        <v>2</v>
      </c>
      <c r="K81" s="11" t="s">
        <v>326</v>
      </c>
      <c r="L81" s="11" t="s">
        <v>327</v>
      </c>
      <c r="M81" s="10">
        <v>4.29</v>
      </c>
      <c r="N81" s="13">
        <f t="shared" si="3"/>
        <v>2</v>
      </c>
      <c r="O81" s="34" t="s">
        <v>70</v>
      </c>
    </row>
    <row r="82" spans="1:15" ht="15.75" thickBot="1" x14ac:dyDescent="0.3">
      <c r="A82" s="6">
        <v>72</v>
      </c>
      <c r="B82" s="33" t="s">
        <v>331</v>
      </c>
      <c r="C82" s="27" t="s">
        <v>24</v>
      </c>
      <c r="D82" s="9" t="s">
        <v>320</v>
      </c>
      <c r="E82" s="22" t="s">
        <v>321</v>
      </c>
      <c r="F82" s="22" t="s">
        <v>322</v>
      </c>
      <c r="G82" s="22" t="s">
        <v>153</v>
      </c>
      <c r="H82" s="22" t="s">
        <v>87</v>
      </c>
      <c r="I82" s="22" t="s">
        <v>88</v>
      </c>
      <c r="J82" s="10">
        <v>2</v>
      </c>
      <c r="K82" s="11" t="s">
        <v>130</v>
      </c>
      <c r="L82" s="11" t="s">
        <v>106</v>
      </c>
      <c r="M82" s="10">
        <v>43.57</v>
      </c>
      <c r="N82" s="13">
        <f t="shared" si="3"/>
        <v>2</v>
      </c>
      <c r="O82" s="34" t="s">
        <v>70</v>
      </c>
    </row>
    <row r="83" spans="1:15" ht="15.75" thickBot="1" x14ac:dyDescent="0.3">
      <c r="A83" s="6">
        <v>73</v>
      </c>
      <c r="B83" s="33" t="s">
        <v>332</v>
      </c>
      <c r="C83" s="27" t="s">
        <v>24</v>
      </c>
      <c r="D83" s="35" t="s">
        <v>320</v>
      </c>
      <c r="E83" s="22" t="s">
        <v>321</v>
      </c>
      <c r="F83" s="22" t="s">
        <v>322</v>
      </c>
      <c r="G83" s="22" t="s">
        <v>220</v>
      </c>
      <c r="H83" s="22" t="s">
        <v>333</v>
      </c>
      <c r="I83" s="22" t="s">
        <v>318</v>
      </c>
      <c r="J83" s="10">
        <v>1</v>
      </c>
      <c r="K83" s="11" t="s">
        <v>90</v>
      </c>
      <c r="L83" s="11" t="s">
        <v>139</v>
      </c>
      <c r="M83" s="10">
        <v>28.27</v>
      </c>
      <c r="N83" s="13">
        <f t="shared" si="3"/>
        <v>1</v>
      </c>
      <c r="O83" s="34" t="s">
        <v>140</v>
      </c>
    </row>
    <row r="84" spans="1:15" ht="15.75" thickBot="1" x14ac:dyDescent="0.3">
      <c r="A84" s="6">
        <v>74</v>
      </c>
      <c r="B84" s="33" t="s">
        <v>334</v>
      </c>
      <c r="C84" s="27" t="s">
        <v>24</v>
      </c>
      <c r="D84" s="9" t="s">
        <v>335</v>
      </c>
      <c r="E84" s="22" t="s">
        <v>336</v>
      </c>
      <c r="F84" s="22" t="s">
        <v>337</v>
      </c>
      <c r="G84" s="22" t="s">
        <v>338</v>
      </c>
      <c r="H84" s="22" t="s">
        <v>339</v>
      </c>
      <c r="I84" s="22" t="s">
        <v>340</v>
      </c>
      <c r="J84" s="10">
        <v>1</v>
      </c>
      <c r="K84" s="11" t="s">
        <v>341</v>
      </c>
      <c r="L84" s="11" t="s">
        <v>266</v>
      </c>
      <c r="M84" s="10">
        <v>7.43</v>
      </c>
      <c r="N84" s="13">
        <f t="shared" si="3"/>
        <v>1</v>
      </c>
      <c r="O84" s="34" t="s">
        <v>70</v>
      </c>
    </row>
    <row r="85" spans="1:15" ht="15.75" thickBot="1" x14ac:dyDescent="0.3">
      <c r="A85" s="6">
        <v>75</v>
      </c>
      <c r="B85" s="33" t="s">
        <v>342</v>
      </c>
      <c r="C85" s="27" t="s">
        <v>24</v>
      </c>
      <c r="D85" s="9" t="s">
        <v>335</v>
      </c>
      <c r="E85" s="22" t="s">
        <v>336</v>
      </c>
      <c r="F85" s="22" t="s">
        <v>337</v>
      </c>
      <c r="G85" s="22" t="s">
        <v>153</v>
      </c>
      <c r="H85" s="22" t="s">
        <v>87</v>
      </c>
      <c r="I85" s="22" t="s">
        <v>88</v>
      </c>
      <c r="J85" s="10">
        <v>2</v>
      </c>
      <c r="K85" s="11" t="s">
        <v>130</v>
      </c>
      <c r="L85" s="11" t="s">
        <v>106</v>
      </c>
      <c r="M85" s="10">
        <v>43.57</v>
      </c>
      <c r="N85" s="13">
        <f t="shared" si="3"/>
        <v>2</v>
      </c>
      <c r="O85" s="34" t="s">
        <v>70</v>
      </c>
    </row>
    <row r="86" spans="1:15" ht="15.75" thickBot="1" x14ac:dyDescent="0.3">
      <c r="A86" s="6">
        <v>76</v>
      </c>
      <c r="B86" s="33" t="s">
        <v>343</v>
      </c>
      <c r="C86" s="27" t="s">
        <v>24</v>
      </c>
      <c r="D86" s="9" t="s">
        <v>335</v>
      </c>
      <c r="E86" s="22" t="s">
        <v>336</v>
      </c>
      <c r="F86" s="22" t="s">
        <v>337</v>
      </c>
      <c r="G86" s="22" t="s">
        <v>86</v>
      </c>
      <c r="H86" s="22" t="s">
        <v>87</v>
      </c>
      <c r="I86" s="22" t="s">
        <v>88</v>
      </c>
      <c r="J86" s="10">
        <v>1</v>
      </c>
      <c r="K86" s="11" t="s">
        <v>89</v>
      </c>
      <c r="L86" s="11" t="s">
        <v>90</v>
      </c>
      <c r="M86" s="10">
        <v>31.43</v>
      </c>
      <c r="N86" s="13">
        <f t="shared" si="3"/>
        <v>1</v>
      </c>
      <c r="O86" s="34" t="s">
        <v>70</v>
      </c>
    </row>
    <row r="87" spans="1:15" ht="15.75" thickBot="1" x14ac:dyDescent="0.3">
      <c r="A87" s="6">
        <v>77</v>
      </c>
      <c r="B87" s="33" t="s">
        <v>344</v>
      </c>
      <c r="C87" s="27" t="s">
        <v>24</v>
      </c>
      <c r="D87" s="9" t="s">
        <v>335</v>
      </c>
      <c r="E87" s="22" t="s">
        <v>336</v>
      </c>
      <c r="F87" s="22" t="s">
        <v>337</v>
      </c>
      <c r="G87" s="22" t="s">
        <v>345</v>
      </c>
      <c r="H87" s="22" t="s">
        <v>324</v>
      </c>
      <c r="I87" s="22" t="s">
        <v>346</v>
      </c>
      <c r="J87" s="10">
        <v>2</v>
      </c>
      <c r="K87" s="11" t="s">
        <v>326</v>
      </c>
      <c r="L87" s="11" t="s">
        <v>161</v>
      </c>
      <c r="M87" s="10">
        <v>6</v>
      </c>
      <c r="N87" s="13">
        <f t="shared" si="3"/>
        <v>2</v>
      </c>
      <c r="O87" s="34" t="s">
        <v>70</v>
      </c>
    </row>
    <row r="88" spans="1:15" ht="15.75" thickBot="1" x14ac:dyDescent="0.3">
      <c r="A88" s="6">
        <v>78</v>
      </c>
      <c r="B88" s="33" t="s">
        <v>347</v>
      </c>
      <c r="C88" s="27" t="s">
        <v>24</v>
      </c>
      <c r="D88" s="9" t="s">
        <v>335</v>
      </c>
      <c r="E88" s="22" t="s">
        <v>336</v>
      </c>
      <c r="F88" s="22" t="s">
        <v>348</v>
      </c>
      <c r="G88" s="22" t="s">
        <v>349</v>
      </c>
      <c r="H88" s="22" t="s">
        <v>350</v>
      </c>
      <c r="I88" s="22" t="s">
        <v>351</v>
      </c>
      <c r="J88" s="10">
        <v>2</v>
      </c>
      <c r="K88" s="11" t="s">
        <v>352</v>
      </c>
      <c r="L88" s="11" t="s">
        <v>353</v>
      </c>
      <c r="M88" s="10">
        <v>1</v>
      </c>
      <c r="N88" s="13">
        <f t="shared" si="3"/>
        <v>2</v>
      </c>
      <c r="O88" s="34" t="s">
        <v>70</v>
      </c>
    </row>
    <row r="89" spans="1:15" ht="15.75" thickBot="1" x14ac:dyDescent="0.3">
      <c r="A89" s="6">
        <v>79</v>
      </c>
      <c r="B89" s="33" t="s">
        <v>354</v>
      </c>
      <c r="C89" s="27" t="s">
        <v>24</v>
      </c>
      <c r="D89" s="35" t="s">
        <v>335</v>
      </c>
      <c r="E89" s="22" t="s">
        <v>336</v>
      </c>
      <c r="F89" s="22" t="s">
        <v>348</v>
      </c>
      <c r="G89" s="22" t="s">
        <v>220</v>
      </c>
      <c r="H89" s="22" t="s">
        <v>173</v>
      </c>
      <c r="I89" s="22" t="s">
        <v>174</v>
      </c>
      <c r="J89" s="10">
        <v>1</v>
      </c>
      <c r="K89" s="11" t="s">
        <v>90</v>
      </c>
      <c r="L89" s="11" t="s">
        <v>139</v>
      </c>
      <c r="M89" s="10">
        <v>28.27</v>
      </c>
      <c r="N89" s="7">
        <f>J89*100%</f>
        <v>1</v>
      </c>
      <c r="O89" s="34" t="s">
        <v>140</v>
      </c>
    </row>
    <row r="90" spans="1:15" ht="15.75" thickBot="1" x14ac:dyDescent="0.3">
      <c r="A90" s="6">
        <v>80</v>
      </c>
      <c r="B90" s="33" t="s">
        <v>355</v>
      </c>
      <c r="C90" s="27" t="s">
        <v>24</v>
      </c>
      <c r="D90" s="35" t="s">
        <v>335</v>
      </c>
      <c r="E90" s="22" t="s">
        <v>336</v>
      </c>
      <c r="F90" s="22" t="s">
        <v>348</v>
      </c>
      <c r="G90" s="22" t="s">
        <v>222</v>
      </c>
      <c r="H90" s="22" t="s">
        <v>223</v>
      </c>
      <c r="I90" s="22" t="s">
        <v>224</v>
      </c>
      <c r="J90" s="10">
        <v>1</v>
      </c>
      <c r="K90" s="11" t="s">
        <v>90</v>
      </c>
      <c r="L90" s="11" t="s">
        <v>139</v>
      </c>
      <c r="M90" s="10">
        <v>28.27</v>
      </c>
      <c r="N90" s="13">
        <f t="shared" ref="N90:N106" si="4">J90*100%</f>
        <v>1</v>
      </c>
      <c r="O90" s="34" t="s">
        <v>140</v>
      </c>
    </row>
    <row r="91" spans="1:15" ht="15.75" thickBot="1" x14ac:dyDescent="0.3">
      <c r="A91" s="6">
        <v>81</v>
      </c>
      <c r="B91" s="33" t="s">
        <v>356</v>
      </c>
      <c r="C91" s="27" t="s">
        <v>24</v>
      </c>
      <c r="D91" s="9" t="s">
        <v>357</v>
      </c>
      <c r="E91" s="22" t="s">
        <v>358</v>
      </c>
      <c r="F91" s="22" t="s">
        <v>94</v>
      </c>
      <c r="G91" s="22" t="s">
        <v>95</v>
      </c>
      <c r="H91" s="22" t="s">
        <v>96</v>
      </c>
      <c r="I91" s="22" t="s">
        <v>97</v>
      </c>
      <c r="J91" s="10">
        <v>1</v>
      </c>
      <c r="K91" s="11" t="s">
        <v>89</v>
      </c>
      <c r="L91" s="11" t="s">
        <v>98</v>
      </c>
      <c r="M91" s="10">
        <v>27</v>
      </c>
      <c r="N91" s="13">
        <f t="shared" si="4"/>
        <v>1</v>
      </c>
      <c r="O91" s="34" t="s">
        <v>70</v>
      </c>
    </row>
    <row r="92" spans="1:15" ht="15.75" thickBot="1" x14ac:dyDescent="0.3">
      <c r="A92" s="6">
        <v>82</v>
      </c>
      <c r="B92" s="33" t="s">
        <v>359</v>
      </c>
      <c r="C92" s="27" t="s">
        <v>24</v>
      </c>
      <c r="D92" s="9" t="s">
        <v>360</v>
      </c>
      <c r="E92" s="22" t="s">
        <v>361</v>
      </c>
      <c r="F92" s="22" t="s">
        <v>120</v>
      </c>
      <c r="G92" s="22" t="s">
        <v>121</v>
      </c>
      <c r="H92" s="22" t="s">
        <v>87</v>
      </c>
      <c r="I92" s="22" t="s">
        <v>88</v>
      </c>
      <c r="J92" s="10">
        <v>1</v>
      </c>
      <c r="K92" s="11" t="s">
        <v>89</v>
      </c>
      <c r="L92" s="11" t="s">
        <v>90</v>
      </c>
      <c r="M92" s="10">
        <v>31.43</v>
      </c>
      <c r="N92" s="13">
        <f t="shared" si="4"/>
        <v>1</v>
      </c>
      <c r="O92" s="34" t="s">
        <v>70</v>
      </c>
    </row>
    <row r="93" spans="1:15" ht="15.75" thickBot="1" x14ac:dyDescent="0.3">
      <c r="A93" s="6">
        <v>83</v>
      </c>
      <c r="B93" s="33" t="s">
        <v>362</v>
      </c>
      <c r="C93" s="27" t="s">
        <v>24</v>
      </c>
      <c r="D93" s="9" t="s">
        <v>363</v>
      </c>
      <c r="E93" s="22" t="s">
        <v>364</v>
      </c>
      <c r="F93" s="22" t="s">
        <v>365</v>
      </c>
      <c r="G93" s="22" t="s">
        <v>153</v>
      </c>
      <c r="H93" s="22" t="s">
        <v>87</v>
      </c>
      <c r="I93" s="22" t="s">
        <v>88</v>
      </c>
      <c r="J93" s="10">
        <v>2</v>
      </c>
      <c r="K93" s="11" t="s">
        <v>130</v>
      </c>
      <c r="L93" s="11" t="s">
        <v>106</v>
      </c>
      <c r="M93" s="10">
        <v>43.57</v>
      </c>
      <c r="N93" s="13">
        <f t="shared" si="4"/>
        <v>2</v>
      </c>
      <c r="O93" s="34" t="s">
        <v>70</v>
      </c>
    </row>
    <row r="94" spans="1:15" ht="15.75" thickBot="1" x14ac:dyDescent="0.3">
      <c r="A94" s="6">
        <v>84</v>
      </c>
      <c r="B94" s="33" t="s">
        <v>366</v>
      </c>
      <c r="C94" s="27" t="s">
        <v>24</v>
      </c>
      <c r="D94" s="9" t="s">
        <v>363</v>
      </c>
      <c r="E94" s="22" t="s">
        <v>364</v>
      </c>
      <c r="F94" s="22" t="s">
        <v>365</v>
      </c>
      <c r="G94" s="22" t="s">
        <v>367</v>
      </c>
      <c r="H94" s="22" t="s">
        <v>368</v>
      </c>
      <c r="I94" s="22" t="s">
        <v>369</v>
      </c>
      <c r="J94" s="10">
        <v>4</v>
      </c>
      <c r="K94" s="11" t="s">
        <v>212</v>
      </c>
      <c r="L94" s="11" t="s">
        <v>139</v>
      </c>
      <c r="M94" s="10">
        <v>52.14</v>
      </c>
      <c r="N94" s="13">
        <f t="shared" si="4"/>
        <v>4</v>
      </c>
      <c r="O94" s="34" t="s">
        <v>70</v>
      </c>
    </row>
    <row r="95" spans="1:15" ht="15.75" thickBot="1" x14ac:dyDescent="0.3">
      <c r="A95" s="6">
        <v>85</v>
      </c>
      <c r="B95" s="33" t="s">
        <v>370</v>
      </c>
      <c r="C95" s="27" t="s">
        <v>24</v>
      </c>
      <c r="D95" s="9" t="s">
        <v>371</v>
      </c>
      <c r="E95" s="22" t="s">
        <v>372</v>
      </c>
      <c r="F95" s="22" t="s">
        <v>373</v>
      </c>
      <c r="G95" s="22" t="s">
        <v>86</v>
      </c>
      <c r="H95" s="22" t="s">
        <v>87</v>
      </c>
      <c r="I95" s="22" t="s">
        <v>88</v>
      </c>
      <c r="J95" s="10">
        <v>1</v>
      </c>
      <c r="K95" s="11" t="s">
        <v>89</v>
      </c>
      <c r="L95" s="11" t="s">
        <v>90</v>
      </c>
      <c r="M95" s="10">
        <v>31.43</v>
      </c>
      <c r="N95" s="13">
        <f t="shared" si="4"/>
        <v>1</v>
      </c>
      <c r="O95" s="34" t="s">
        <v>70</v>
      </c>
    </row>
    <row r="96" spans="1:15" ht="15.75" thickBot="1" x14ac:dyDescent="0.3">
      <c r="A96" s="6">
        <v>86</v>
      </c>
      <c r="B96" s="33" t="s">
        <v>374</v>
      </c>
      <c r="C96" s="27" t="s">
        <v>24</v>
      </c>
      <c r="D96" s="9" t="s">
        <v>375</v>
      </c>
      <c r="E96" s="22" t="s">
        <v>376</v>
      </c>
      <c r="F96" s="22" t="s">
        <v>373</v>
      </c>
      <c r="G96" s="22" t="s">
        <v>86</v>
      </c>
      <c r="H96" s="22" t="s">
        <v>87</v>
      </c>
      <c r="I96" s="22" t="s">
        <v>88</v>
      </c>
      <c r="J96" s="10">
        <v>1</v>
      </c>
      <c r="K96" s="11" t="s">
        <v>89</v>
      </c>
      <c r="L96" s="11" t="s">
        <v>90</v>
      </c>
      <c r="M96" s="10">
        <v>31.43</v>
      </c>
      <c r="N96" s="13">
        <f t="shared" si="4"/>
        <v>1</v>
      </c>
      <c r="O96" s="34" t="s">
        <v>70</v>
      </c>
    </row>
    <row r="97" spans="1:15" ht="15.75" thickBot="1" x14ac:dyDescent="0.3">
      <c r="A97" s="6">
        <v>87</v>
      </c>
      <c r="B97" s="33" t="s">
        <v>377</v>
      </c>
      <c r="C97" s="27" t="s">
        <v>24</v>
      </c>
      <c r="D97" s="9" t="s">
        <v>375</v>
      </c>
      <c r="E97" s="22" t="s">
        <v>376</v>
      </c>
      <c r="F97" s="22" t="s">
        <v>373</v>
      </c>
      <c r="G97" s="22" t="s">
        <v>153</v>
      </c>
      <c r="H97" s="22" t="s">
        <v>87</v>
      </c>
      <c r="I97" s="22" t="s">
        <v>88</v>
      </c>
      <c r="J97" s="10">
        <v>2</v>
      </c>
      <c r="K97" s="11" t="s">
        <v>130</v>
      </c>
      <c r="L97" s="11" t="s">
        <v>106</v>
      </c>
      <c r="M97" s="10">
        <v>43.57</v>
      </c>
      <c r="N97" s="13">
        <f t="shared" si="4"/>
        <v>2</v>
      </c>
      <c r="O97" s="34" t="s">
        <v>70</v>
      </c>
    </row>
    <row r="98" spans="1:15" ht="15.75" thickBot="1" x14ac:dyDescent="0.3">
      <c r="A98" s="6">
        <v>88</v>
      </c>
      <c r="B98" s="33" t="s">
        <v>378</v>
      </c>
      <c r="C98" s="27" t="s">
        <v>24</v>
      </c>
      <c r="D98" s="9" t="s">
        <v>379</v>
      </c>
      <c r="E98" s="22" t="s">
        <v>380</v>
      </c>
      <c r="F98" s="22" t="s">
        <v>381</v>
      </c>
      <c r="G98" s="22" t="s">
        <v>153</v>
      </c>
      <c r="H98" s="22" t="s">
        <v>87</v>
      </c>
      <c r="I98" s="22" t="s">
        <v>88</v>
      </c>
      <c r="J98" s="10">
        <v>2</v>
      </c>
      <c r="K98" s="11" t="s">
        <v>130</v>
      </c>
      <c r="L98" s="11" t="s">
        <v>106</v>
      </c>
      <c r="M98" s="10">
        <v>43.57</v>
      </c>
      <c r="N98" s="13">
        <f t="shared" si="4"/>
        <v>2</v>
      </c>
      <c r="O98" s="34" t="s">
        <v>70</v>
      </c>
    </row>
    <row r="99" spans="1:15" ht="15.75" thickBot="1" x14ac:dyDescent="0.3">
      <c r="A99" s="6">
        <v>89</v>
      </c>
      <c r="B99" s="33" t="s">
        <v>382</v>
      </c>
      <c r="C99" s="27" t="s">
        <v>24</v>
      </c>
      <c r="D99" s="9" t="s">
        <v>379</v>
      </c>
      <c r="E99" s="22" t="s">
        <v>380</v>
      </c>
      <c r="F99" s="22" t="s">
        <v>381</v>
      </c>
      <c r="G99" s="22" t="s">
        <v>383</v>
      </c>
      <c r="H99" s="22" t="s">
        <v>384</v>
      </c>
      <c r="I99" s="22" t="s">
        <v>385</v>
      </c>
      <c r="J99" s="10">
        <v>1</v>
      </c>
      <c r="K99" s="11" t="s">
        <v>386</v>
      </c>
      <c r="L99" s="11" t="s">
        <v>387</v>
      </c>
      <c r="M99" s="10">
        <v>11.43</v>
      </c>
      <c r="N99" s="13">
        <f t="shared" si="4"/>
        <v>1</v>
      </c>
      <c r="O99" s="34" t="s">
        <v>70</v>
      </c>
    </row>
    <row r="100" spans="1:15" ht="15.75" thickBot="1" x14ac:dyDescent="0.3">
      <c r="A100" s="6">
        <v>90</v>
      </c>
      <c r="B100" s="33" t="s">
        <v>388</v>
      </c>
      <c r="C100" s="27" t="s">
        <v>24</v>
      </c>
      <c r="D100" s="9" t="s">
        <v>379</v>
      </c>
      <c r="E100" s="22" t="s">
        <v>380</v>
      </c>
      <c r="F100" s="22" t="s">
        <v>381</v>
      </c>
      <c r="G100" s="22" t="s">
        <v>389</v>
      </c>
      <c r="H100" s="22" t="s">
        <v>390</v>
      </c>
      <c r="I100" s="22" t="s">
        <v>391</v>
      </c>
      <c r="J100" s="10">
        <v>2</v>
      </c>
      <c r="K100" s="11" t="s">
        <v>386</v>
      </c>
      <c r="L100" s="11" t="s">
        <v>106</v>
      </c>
      <c r="M100" s="10">
        <v>50.71</v>
      </c>
      <c r="N100" s="13">
        <f t="shared" si="4"/>
        <v>2</v>
      </c>
      <c r="O100" s="34" t="s">
        <v>70</v>
      </c>
    </row>
    <row r="101" spans="1:15" ht="15.75" thickBot="1" x14ac:dyDescent="0.3">
      <c r="A101" s="6">
        <v>91</v>
      </c>
      <c r="B101" s="33" t="s">
        <v>392</v>
      </c>
      <c r="C101" s="27" t="s">
        <v>24</v>
      </c>
      <c r="D101" s="9" t="s">
        <v>393</v>
      </c>
      <c r="E101" s="22" t="s">
        <v>394</v>
      </c>
      <c r="F101" s="22" t="s">
        <v>395</v>
      </c>
      <c r="G101" s="22" t="s">
        <v>396</v>
      </c>
      <c r="H101" s="22" t="s">
        <v>397</v>
      </c>
      <c r="I101" s="22" t="s">
        <v>398</v>
      </c>
      <c r="J101" s="10">
        <v>3</v>
      </c>
      <c r="K101" s="11" t="s">
        <v>386</v>
      </c>
      <c r="L101" s="11" t="s">
        <v>399</v>
      </c>
      <c r="M101" s="10">
        <v>33.29</v>
      </c>
      <c r="N101" s="13">
        <f t="shared" si="4"/>
        <v>3</v>
      </c>
      <c r="O101" s="34" t="s">
        <v>70</v>
      </c>
    </row>
    <row r="102" spans="1:15" ht="15.75" thickBot="1" x14ac:dyDescent="0.3">
      <c r="A102" s="6">
        <v>92</v>
      </c>
      <c r="B102" s="33" t="s">
        <v>400</v>
      </c>
      <c r="C102" s="27" t="s">
        <v>24</v>
      </c>
      <c r="D102" s="9" t="s">
        <v>393</v>
      </c>
      <c r="E102" s="22" t="s">
        <v>394</v>
      </c>
      <c r="F102" s="22" t="s">
        <v>395</v>
      </c>
      <c r="G102" s="22" t="s">
        <v>86</v>
      </c>
      <c r="H102" s="22" t="s">
        <v>87</v>
      </c>
      <c r="I102" s="22" t="s">
        <v>88</v>
      </c>
      <c r="J102" s="10">
        <v>1</v>
      </c>
      <c r="K102" s="11" t="s">
        <v>89</v>
      </c>
      <c r="L102" s="11" t="s">
        <v>90</v>
      </c>
      <c r="M102" s="10">
        <v>31.43</v>
      </c>
      <c r="N102" s="13">
        <f t="shared" si="4"/>
        <v>1</v>
      </c>
      <c r="O102" s="34" t="s">
        <v>70</v>
      </c>
    </row>
    <row r="103" spans="1:15" ht="15.75" thickBot="1" x14ac:dyDescent="0.3">
      <c r="A103" s="6">
        <v>93</v>
      </c>
      <c r="B103" s="33" t="s">
        <v>401</v>
      </c>
      <c r="C103" s="27" t="s">
        <v>24</v>
      </c>
      <c r="D103" s="9" t="s">
        <v>393</v>
      </c>
      <c r="E103" s="22" t="s">
        <v>394</v>
      </c>
      <c r="F103" s="22" t="s">
        <v>395</v>
      </c>
      <c r="G103" s="22" t="s">
        <v>153</v>
      </c>
      <c r="H103" s="22" t="s">
        <v>87</v>
      </c>
      <c r="I103" s="22" t="s">
        <v>88</v>
      </c>
      <c r="J103" s="10">
        <v>2</v>
      </c>
      <c r="K103" s="11" t="s">
        <v>130</v>
      </c>
      <c r="L103" s="11" t="s">
        <v>106</v>
      </c>
      <c r="M103" s="10">
        <v>43.57</v>
      </c>
      <c r="N103" s="13">
        <f t="shared" si="4"/>
        <v>2</v>
      </c>
      <c r="O103" s="34" t="s">
        <v>70</v>
      </c>
    </row>
    <row r="104" spans="1:15" ht="15.75" thickBot="1" x14ac:dyDescent="0.3">
      <c r="A104" s="6">
        <v>94</v>
      </c>
      <c r="B104" s="33" t="s">
        <v>402</v>
      </c>
      <c r="C104" s="27" t="s">
        <v>24</v>
      </c>
      <c r="D104" s="9" t="s">
        <v>403</v>
      </c>
      <c r="E104" s="22" t="s">
        <v>404</v>
      </c>
      <c r="F104" s="22" t="s">
        <v>405</v>
      </c>
      <c r="G104" s="22" t="s">
        <v>406</v>
      </c>
      <c r="H104" s="22" t="s">
        <v>407</v>
      </c>
      <c r="I104" s="22" t="s">
        <v>408</v>
      </c>
      <c r="J104" s="10">
        <v>1</v>
      </c>
      <c r="K104" s="11" t="s">
        <v>232</v>
      </c>
      <c r="L104" s="11" t="s">
        <v>409</v>
      </c>
      <c r="M104" s="10">
        <v>17</v>
      </c>
      <c r="N104" s="13">
        <f t="shared" si="4"/>
        <v>1</v>
      </c>
      <c r="O104" s="34" t="s">
        <v>70</v>
      </c>
    </row>
    <row r="105" spans="1:15" ht="15.75" thickBot="1" x14ac:dyDescent="0.3">
      <c r="A105" s="6">
        <v>95</v>
      </c>
      <c r="B105" s="33" t="s">
        <v>410</v>
      </c>
      <c r="C105" s="27" t="s">
        <v>24</v>
      </c>
      <c r="D105" s="9" t="s">
        <v>403</v>
      </c>
      <c r="E105" s="22" t="s">
        <v>404</v>
      </c>
      <c r="F105" s="22" t="s">
        <v>405</v>
      </c>
      <c r="G105" s="22" t="s">
        <v>411</v>
      </c>
      <c r="H105" s="22" t="s">
        <v>412</v>
      </c>
      <c r="I105" s="22" t="s">
        <v>413</v>
      </c>
      <c r="J105" s="10">
        <v>1</v>
      </c>
      <c r="K105" s="11" t="s">
        <v>414</v>
      </c>
      <c r="L105" s="11" t="s">
        <v>266</v>
      </c>
      <c r="M105" s="10">
        <v>10.57</v>
      </c>
      <c r="N105" s="13">
        <f t="shared" si="4"/>
        <v>1</v>
      </c>
      <c r="O105" s="34" t="s">
        <v>70</v>
      </c>
    </row>
    <row r="106" spans="1:15" ht="15.75" thickBot="1" x14ac:dyDescent="0.3">
      <c r="A106" s="6">
        <v>96</v>
      </c>
      <c r="B106" s="33" t="s">
        <v>415</v>
      </c>
      <c r="C106" s="27" t="s">
        <v>24</v>
      </c>
      <c r="D106" s="9" t="s">
        <v>416</v>
      </c>
      <c r="E106" s="22" t="s">
        <v>417</v>
      </c>
      <c r="F106" s="22" t="s">
        <v>418</v>
      </c>
      <c r="G106" s="22" t="s">
        <v>419</v>
      </c>
      <c r="H106" s="25" t="s">
        <v>87</v>
      </c>
      <c r="I106" s="22" t="s">
        <v>88</v>
      </c>
      <c r="J106" s="10">
        <v>1</v>
      </c>
      <c r="K106" s="11" t="s">
        <v>89</v>
      </c>
      <c r="L106" s="11" t="s">
        <v>90</v>
      </c>
      <c r="M106" s="10">
        <v>31.43</v>
      </c>
      <c r="N106" s="13">
        <f t="shared" si="4"/>
        <v>1</v>
      </c>
      <c r="O106" s="34" t="s">
        <v>70</v>
      </c>
    </row>
    <row r="107" spans="1:15" ht="15.75" thickBot="1" x14ac:dyDescent="0.3">
      <c r="A107" s="6">
        <v>97</v>
      </c>
      <c r="B107" s="33" t="s">
        <v>420</v>
      </c>
      <c r="C107" s="27" t="s">
        <v>24</v>
      </c>
      <c r="D107" s="9" t="s">
        <v>421</v>
      </c>
      <c r="E107" s="22" t="s">
        <v>422</v>
      </c>
      <c r="F107" s="22" t="s">
        <v>423</v>
      </c>
      <c r="G107" s="22" t="s">
        <v>424</v>
      </c>
      <c r="H107" s="22" t="s">
        <v>425</v>
      </c>
      <c r="I107" s="22" t="s">
        <v>426</v>
      </c>
      <c r="J107" s="10">
        <v>33</v>
      </c>
      <c r="K107" s="11" t="s">
        <v>213</v>
      </c>
      <c r="L107" s="11" t="s">
        <v>98</v>
      </c>
      <c r="M107" s="10">
        <v>12.86</v>
      </c>
      <c r="N107" s="7">
        <f>J107*100%</f>
        <v>33</v>
      </c>
      <c r="O107" s="34" t="s">
        <v>70</v>
      </c>
    </row>
    <row r="108" spans="1:15" ht="15.75" thickBot="1" x14ac:dyDescent="0.3">
      <c r="A108" s="6">
        <v>98</v>
      </c>
      <c r="B108" s="33" t="s">
        <v>427</v>
      </c>
      <c r="C108" s="27" t="s">
        <v>24</v>
      </c>
      <c r="D108" s="9" t="s">
        <v>428</v>
      </c>
      <c r="E108" s="22" t="s">
        <v>429</v>
      </c>
      <c r="F108" s="22" t="s">
        <v>430</v>
      </c>
      <c r="G108" s="22" t="s">
        <v>431</v>
      </c>
      <c r="H108" s="25" t="s">
        <v>432</v>
      </c>
      <c r="I108" s="22" t="s">
        <v>433</v>
      </c>
      <c r="J108" s="10">
        <v>1</v>
      </c>
      <c r="K108" s="11" t="s">
        <v>434</v>
      </c>
      <c r="L108" s="11" t="s">
        <v>434</v>
      </c>
      <c r="M108" s="10">
        <v>0</v>
      </c>
      <c r="N108" s="13">
        <f t="shared" ref="N108:N156" si="5">J108*100%</f>
        <v>1</v>
      </c>
      <c r="O108" s="34" t="s">
        <v>70</v>
      </c>
    </row>
    <row r="109" spans="1:15" ht="15.75" thickBot="1" x14ac:dyDescent="0.3">
      <c r="A109" s="6">
        <v>99</v>
      </c>
      <c r="B109" s="33" t="s">
        <v>435</v>
      </c>
      <c r="C109" s="27" t="s">
        <v>24</v>
      </c>
      <c r="D109" s="9" t="s">
        <v>428</v>
      </c>
      <c r="E109" s="22" t="s">
        <v>436</v>
      </c>
      <c r="F109" s="22" t="s">
        <v>437</v>
      </c>
      <c r="G109" s="22" t="s">
        <v>438</v>
      </c>
      <c r="H109" s="25" t="s">
        <v>439</v>
      </c>
      <c r="I109" s="22" t="s">
        <v>440</v>
      </c>
      <c r="J109" s="10">
        <v>1</v>
      </c>
      <c r="K109" s="11" t="s">
        <v>232</v>
      </c>
      <c r="L109" s="11" t="s">
        <v>266</v>
      </c>
      <c r="M109" s="10">
        <v>8.14</v>
      </c>
      <c r="N109" s="13">
        <f t="shared" si="5"/>
        <v>1</v>
      </c>
      <c r="O109" s="34" t="s">
        <v>70</v>
      </c>
    </row>
    <row r="110" spans="1:15" ht="15.75" thickBot="1" x14ac:dyDescent="0.3">
      <c r="A110" s="6">
        <v>100</v>
      </c>
      <c r="B110" s="33" t="s">
        <v>441</v>
      </c>
      <c r="C110" s="27" t="s">
        <v>24</v>
      </c>
      <c r="D110" s="9" t="s">
        <v>442</v>
      </c>
      <c r="E110" s="22" t="s">
        <v>436</v>
      </c>
      <c r="F110" s="22" t="s">
        <v>443</v>
      </c>
      <c r="G110" s="22" t="s">
        <v>153</v>
      </c>
      <c r="H110" s="22" t="s">
        <v>87</v>
      </c>
      <c r="I110" s="22" t="s">
        <v>88</v>
      </c>
      <c r="J110" s="10">
        <v>2</v>
      </c>
      <c r="K110" s="11" t="s">
        <v>130</v>
      </c>
      <c r="L110" s="11" t="s">
        <v>106</v>
      </c>
      <c r="M110" s="10">
        <v>43.57</v>
      </c>
      <c r="N110" s="13">
        <f t="shared" si="5"/>
        <v>2</v>
      </c>
      <c r="O110" s="34" t="s">
        <v>70</v>
      </c>
    </row>
    <row r="111" spans="1:15" ht="15.75" thickBot="1" x14ac:dyDescent="0.3">
      <c r="A111" s="6">
        <v>101</v>
      </c>
      <c r="B111" s="33" t="s">
        <v>444</v>
      </c>
      <c r="C111" s="27" t="s">
        <v>24</v>
      </c>
      <c r="D111" s="9" t="s">
        <v>442</v>
      </c>
      <c r="E111" s="22" t="s">
        <v>436</v>
      </c>
      <c r="F111" s="22" t="s">
        <v>443</v>
      </c>
      <c r="G111" s="22" t="s">
        <v>86</v>
      </c>
      <c r="H111" s="22" t="s">
        <v>87</v>
      </c>
      <c r="I111" s="22" t="s">
        <v>88</v>
      </c>
      <c r="J111" s="10">
        <v>1</v>
      </c>
      <c r="K111" s="11" t="s">
        <v>89</v>
      </c>
      <c r="L111" s="11" t="s">
        <v>90</v>
      </c>
      <c r="M111" s="10">
        <v>31.43</v>
      </c>
      <c r="N111" s="13">
        <f t="shared" si="5"/>
        <v>1</v>
      </c>
      <c r="O111" s="34" t="s">
        <v>70</v>
      </c>
    </row>
    <row r="112" spans="1:15" ht="15.75" thickBot="1" x14ac:dyDescent="0.3">
      <c r="A112" s="6">
        <v>102</v>
      </c>
      <c r="B112" s="33" t="s">
        <v>445</v>
      </c>
      <c r="C112" s="27" t="s">
        <v>24</v>
      </c>
      <c r="D112" s="9" t="s">
        <v>442</v>
      </c>
      <c r="E112" s="22" t="s">
        <v>436</v>
      </c>
      <c r="F112" s="22" t="s">
        <v>443</v>
      </c>
      <c r="G112" s="22" t="s">
        <v>446</v>
      </c>
      <c r="H112" s="22" t="s">
        <v>447</v>
      </c>
      <c r="I112" s="22" t="s">
        <v>448</v>
      </c>
      <c r="J112" s="10">
        <v>1</v>
      </c>
      <c r="K112" s="11" t="s">
        <v>449</v>
      </c>
      <c r="L112" s="11" t="s">
        <v>118</v>
      </c>
      <c r="M112" s="10">
        <v>7</v>
      </c>
      <c r="N112" s="13">
        <f t="shared" si="5"/>
        <v>1</v>
      </c>
      <c r="O112" s="34" t="s">
        <v>70</v>
      </c>
    </row>
    <row r="113" spans="1:15" ht="15.75" thickBot="1" x14ac:dyDescent="0.3">
      <c r="A113" s="6">
        <v>103</v>
      </c>
      <c r="B113" s="33" t="s">
        <v>450</v>
      </c>
      <c r="C113" s="27" t="s">
        <v>24</v>
      </c>
      <c r="D113" s="9" t="s">
        <v>442</v>
      </c>
      <c r="E113" s="22" t="s">
        <v>436</v>
      </c>
      <c r="F113" s="22" t="s">
        <v>443</v>
      </c>
      <c r="G113" s="22" t="s">
        <v>446</v>
      </c>
      <c r="H113" s="22" t="s">
        <v>451</v>
      </c>
      <c r="I113" s="22" t="s">
        <v>448</v>
      </c>
      <c r="J113" s="10">
        <v>1</v>
      </c>
      <c r="K113" s="11" t="s">
        <v>118</v>
      </c>
      <c r="L113" s="11" t="s">
        <v>212</v>
      </c>
      <c r="M113" s="10">
        <v>4.1399999999999997</v>
      </c>
      <c r="N113" s="13">
        <f t="shared" si="5"/>
        <v>1</v>
      </c>
      <c r="O113" s="34" t="s">
        <v>70</v>
      </c>
    </row>
    <row r="114" spans="1:15" ht="15.75" thickBot="1" x14ac:dyDescent="0.3">
      <c r="A114" s="6">
        <v>104</v>
      </c>
      <c r="B114" s="33" t="s">
        <v>452</v>
      </c>
      <c r="C114" s="27" t="s">
        <v>24</v>
      </c>
      <c r="D114" s="9" t="s">
        <v>442</v>
      </c>
      <c r="E114" s="22" t="s">
        <v>436</v>
      </c>
      <c r="F114" s="22" t="s">
        <v>443</v>
      </c>
      <c r="G114" s="22" t="s">
        <v>453</v>
      </c>
      <c r="H114" s="22" t="s">
        <v>454</v>
      </c>
      <c r="I114" s="22" t="s">
        <v>448</v>
      </c>
      <c r="J114" s="10">
        <v>2</v>
      </c>
      <c r="K114" s="11" t="s">
        <v>449</v>
      </c>
      <c r="L114" s="11" t="s">
        <v>118</v>
      </c>
      <c r="M114" s="10">
        <v>7</v>
      </c>
      <c r="N114" s="13">
        <f t="shared" si="5"/>
        <v>2</v>
      </c>
      <c r="O114" s="34" t="s">
        <v>70</v>
      </c>
    </row>
    <row r="115" spans="1:15" ht="15.75" thickBot="1" x14ac:dyDescent="0.3">
      <c r="A115" s="6">
        <v>105</v>
      </c>
      <c r="B115" s="33" t="s">
        <v>455</v>
      </c>
      <c r="C115" s="27" t="s">
        <v>24</v>
      </c>
      <c r="D115" s="9" t="s">
        <v>442</v>
      </c>
      <c r="E115" s="22" t="s">
        <v>436</v>
      </c>
      <c r="F115" s="22" t="s">
        <v>443</v>
      </c>
      <c r="G115" s="22" t="s">
        <v>456</v>
      </c>
      <c r="H115" s="22" t="s">
        <v>457</v>
      </c>
      <c r="I115" s="22" t="s">
        <v>448</v>
      </c>
      <c r="J115" s="10">
        <v>1</v>
      </c>
      <c r="K115" s="11" t="s">
        <v>449</v>
      </c>
      <c r="L115" s="11" t="s">
        <v>106</v>
      </c>
      <c r="M115" s="10">
        <v>54</v>
      </c>
      <c r="N115" s="13">
        <f t="shared" si="5"/>
        <v>1</v>
      </c>
      <c r="O115" s="34" t="s">
        <v>70</v>
      </c>
    </row>
    <row r="116" spans="1:15" ht="15.75" thickBot="1" x14ac:dyDescent="0.3">
      <c r="A116" s="6">
        <v>106</v>
      </c>
      <c r="B116" s="33" t="s">
        <v>458</v>
      </c>
      <c r="C116" s="27" t="s">
        <v>24</v>
      </c>
      <c r="D116" s="9" t="s">
        <v>442</v>
      </c>
      <c r="E116" s="22" t="s">
        <v>436</v>
      </c>
      <c r="F116" s="22" t="s">
        <v>443</v>
      </c>
      <c r="G116" s="22" t="s">
        <v>459</v>
      </c>
      <c r="H116" s="22" t="s">
        <v>460</v>
      </c>
      <c r="I116" s="22" t="s">
        <v>461</v>
      </c>
      <c r="J116" s="10">
        <v>1</v>
      </c>
      <c r="K116" s="11" t="s">
        <v>90</v>
      </c>
      <c r="L116" s="11" t="s">
        <v>462</v>
      </c>
      <c r="M116" s="10">
        <v>16.27</v>
      </c>
      <c r="N116" s="13">
        <f t="shared" si="5"/>
        <v>1</v>
      </c>
      <c r="O116" s="22" t="s">
        <v>140</v>
      </c>
    </row>
    <row r="117" spans="1:15" ht="15.75" thickBot="1" x14ac:dyDescent="0.3">
      <c r="A117" s="6">
        <v>107</v>
      </c>
      <c r="B117" s="33" t="s">
        <v>463</v>
      </c>
      <c r="C117" s="27" t="s">
        <v>24</v>
      </c>
      <c r="D117" s="9" t="s">
        <v>464</v>
      </c>
      <c r="E117" s="22" t="s">
        <v>465</v>
      </c>
      <c r="F117" s="22" t="s">
        <v>120</v>
      </c>
      <c r="G117" s="22" t="s">
        <v>121</v>
      </c>
      <c r="H117" s="22" t="s">
        <v>87</v>
      </c>
      <c r="I117" s="22" t="s">
        <v>88</v>
      </c>
      <c r="J117" s="10">
        <v>1</v>
      </c>
      <c r="K117" s="11" t="s">
        <v>89</v>
      </c>
      <c r="L117" s="11" t="s">
        <v>90</v>
      </c>
      <c r="M117" s="10">
        <v>31.43</v>
      </c>
      <c r="N117" s="13">
        <f t="shared" si="5"/>
        <v>1</v>
      </c>
      <c r="O117" s="34" t="s">
        <v>70</v>
      </c>
    </row>
    <row r="118" spans="1:15" ht="15.75" thickBot="1" x14ac:dyDescent="0.3">
      <c r="A118" s="6">
        <v>108</v>
      </c>
      <c r="B118" s="33" t="s">
        <v>466</v>
      </c>
      <c r="C118" s="27" t="s">
        <v>24</v>
      </c>
      <c r="D118" s="9" t="s">
        <v>467</v>
      </c>
      <c r="E118" s="22" t="s">
        <v>468</v>
      </c>
      <c r="F118" s="22" t="s">
        <v>94</v>
      </c>
      <c r="G118" s="22" t="s">
        <v>95</v>
      </c>
      <c r="H118" s="22" t="s">
        <v>96</v>
      </c>
      <c r="I118" s="22" t="s">
        <v>97</v>
      </c>
      <c r="J118" s="10">
        <v>1</v>
      </c>
      <c r="K118" s="11" t="s">
        <v>89</v>
      </c>
      <c r="L118" s="11" t="s">
        <v>98</v>
      </c>
      <c r="M118" s="10">
        <v>27</v>
      </c>
      <c r="N118" s="13">
        <f t="shared" si="5"/>
        <v>1</v>
      </c>
      <c r="O118" s="34" t="s">
        <v>70</v>
      </c>
    </row>
    <row r="119" spans="1:15" ht="15.75" thickBot="1" x14ac:dyDescent="0.3">
      <c r="A119" s="6">
        <v>109</v>
      </c>
      <c r="B119" s="33" t="s">
        <v>469</v>
      </c>
      <c r="C119" s="27" t="s">
        <v>24</v>
      </c>
      <c r="D119" s="9" t="s">
        <v>470</v>
      </c>
      <c r="E119" s="22" t="s">
        <v>471</v>
      </c>
      <c r="F119" s="22" t="s">
        <v>472</v>
      </c>
      <c r="G119" s="22" t="s">
        <v>153</v>
      </c>
      <c r="H119" s="22" t="s">
        <v>87</v>
      </c>
      <c r="I119" s="22" t="s">
        <v>88</v>
      </c>
      <c r="J119" s="10">
        <v>2</v>
      </c>
      <c r="K119" s="11" t="s">
        <v>130</v>
      </c>
      <c r="L119" s="11" t="s">
        <v>106</v>
      </c>
      <c r="M119" s="10">
        <v>43.57</v>
      </c>
      <c r="N119" s="13">
        <f t="shared" si="5"/>
        <v>2</v>
      </c>
      <c r="O119" s="34" t="s">
        <v>70</v>
      </c>
    </row>
    <row r="120" spans="1:15" ht="15.75" thickBot="1" x14ac:dyDescent="0.3">
      <c r="A120" s="6">
        <v>110</v>
      </c>
      <c r="B120" s="33" t="s">
        <v>473</v>
      </c>
      <c r="C120" s="27" t="s">
        <v>24</v>
      </c>
      <c r="D120" s="9" t="s">
        <v>470</v>
      </c>
      <c r="E120" s="22" t="s">
        <v>471</v>
      </c>
      <c r="F120" s="22" t="s">
        <v>472</v>
      </c>
      <c r="G120" s="22" t="s">
        <v>86</v>
      </c>
      <c r="H120" s="22" t="s">
        <v>87</v>
      </c>
      <c r="I120" s="22" t="s">
        <v>88</v>
      </c>
      <c r="J120" s="10">
        <v>1</v>
      </c>
      <c r="K120" s="11" t="s">
        <v>89</v>
      </c>
      <c r="L120" s="11" t="s">
        <v>90</v>
      </c>
      <c r="M120" s="10">
        <v>31.43</v>
      </c>
      <c r="N120" s="13">
        <f t="shared" si="5"/>
        <v>1</v>
      </c>
      <c r="O120" s="34" t="s">
        <v>70</v>
      </c>
    </row>
    <row r="121" spans="1:15" ht="15.75" thickBot="1" x14ac:dyDescent="0.3">
      <c r="A121" s="6">
        <v>111</v>
      </c>
      <c r="B121" s="33" t="s">
        <v>474</v>
      </c>
      <c r="C121" s="27" t="s">
        <v>24</v>
      </c>
      <c r="D121" s="9" t="s">
        <v>470</v>
      </c>
      <c r="E121" s="22" t="s">
        <v>471</v>
      </c>
      <c r="F121" s="22" t="s">
        <v>472</v>
      </c>
      <c r="G121" s="22" t="s">
        <v>475</v>
      </c>
      <c r="H121" s="22" t="s">
        <v>447</v>
      </c>
      <c r="I121" s="22" t="s">
        <v>448</v>
      </c>
      <c r="J121" s="10">
        <v>1</v>
      </c>
      <c r="K121" s="11" t="s">
        <v>449</v>
      </c>
      <c r="L121" s="11" t="s">
        <v>118</v>
      </c>
      <c r="M121" s="10">
        <v>7</v>
      </c>
      <c r="N121" s="13">
        <f t="shared" si="5"/>
        <v>1</v>
      </c>
      <c r="O121" s="34" t="s">
        <v>70</v>
      </c>
    </row>
    <row r="122" spans="1:15" ht="15.75" thickBot="1" x14ac:dyDescent="0.3">
      <c r="A122" s="6">
        <v>112</v>
      </c>
      <c r="B122" s="33" t="s">
        <v>476</v>
      </c>
      <c r="C122" s="27" t="s">
        <v>24</v>
      </c>
      <c r="D122" s="9" t="s">
        <v>470</v>
      </c>
      <c r="E122" s="22" t="s">
        <v>471</v>
      </c>
      <c r="F122" s="22" t="s">
        <v>472</v>
      </c>
      <c r="G122" s="22" t="s">
        <v>475</v>
      </c>
      <c r="H122" s="22" t="s">
        <v>451</v>
      </c>
      <c r="I122" s="22" t="s">
        <v>448</v>
      </c>
      <c r="J122" s="10">
        <v>1</v>
      </c>
      <c r="K122" s="11" t="s">
        <v>118</v>
      </c>
      <c r="L122" s="11" t="s">
        <v>212</v>
      </c>
      <c r="M122" s="10">
        <v>4.1399999999999997</v>
      </c>
      <c r="N122" s="13">
        <f t="shared" si="5"/>
        <v>1</v>
      </c>
      <c r="O122" s="34" t="s">
        <v>70</v>
      </c>
    </row>
    <row r="123" spans="1:15" ht="15.75" thickBot="1" x14ac:dyDescent="0.3">
      <c r="A123" s="6">
        <v>113</v>
      </c>
      <c r="B123" s="33" t="s">
        <v>477</v>
      </c>
      <c r="C123" s="27" t="s">
        <v>24</v>
      </c>
      <c r="D123" s="9" t="s">
        <v>470</v>
      </c>
      <c r="E123" s="22" t="s">
        <v>471</v>
      </c>
      <c r="F123" s="22" t="s">
        <v>472</v>
      </c>
      <c r="G123" s="22" t="s">
        <v>478</v>
      </c>
      <c r="H123" s="22" t="s">
        <v>454</v>
      </c>
      <c r="I123" s="22" t="s">
        <v>448</v>
      </c>
      <c r="J123" s="10">
        <v>2</v>
      </c>
      <c r="K123" s="11" t="s">
        <v>449</v>
      </c>
      <c r="L123" s="11" t="s">
        <v>118</v>
      </c>
      <c r="M123" s="10">
        <v>7</v>
      </c>
      <c r="N123" s="13">
        <f t="shared" si="5"/>
        <v>2</v>
      </c>
      <c r="O123" s="34" t="s">
        <v>70</v>
      </c>
    </row>
    <row r="124" spans="1:15" ht="15.75" thickBot="1" x14ac:dyDescent="0.3">
      <c r="A124" s="6">
        <v>114</v>
      </c>
      <c r="B124" s="33" t="s">
        <v>479</v>
      </c>
      <c r="C124" s="27" t="s">
        <v>24</v>
      </c>
      <c r="D124" s="9" t="s">
        <v>470</v>
      </c>
      <c r="E124" s="22" t="s">
        <v>471</v>
      </c>
      <c r="F124" s="22" t="s">
        <v>472</v>
      </c>
      <c r="G124" s="22" t="s">
        <v>456</v>
      </c>
      <c r="H124" s="22" t="s">
        <v>457</v>
      </c>
      <c r="I124" s="22" t="s">
        <v>448</v>
      </c>
      <c r="J124" s="10">
        <v>1</v>
      </c>
      <c r="K124" s="11" t="s">
        <v>449</v>
      </c>
      <c r="L124" s="11" t="s">
        <v>106</v>
      </c>
      <c r="M124" s="10">
        <v>54</v>
      </c>
      <c r="N124" s="13">
        <f t="shared" si="5"/>
        <v>1</v>
      </c>
      <c r="O124" s="34" t="s">
        <v>70</v>
      </c>
    </row>
    <row r="125" spans="1:15" ht="15.75" thickBot="1" x14ac:dyDescent="0.3">
      <c r="A125" s="6">
        <v>115</v>
      </c>
      <c r="B125" s="33" t="s">
        <v>480</v>
      </c>
      <c r="C125" s="27" t="s">
        <v>24</v>
      </c>
      <c r="D125" s="9" t="s">
        <v>481</v>
      </c>
      <c r="E125" s="22" t="s">
        <v>482</v>
      </c>
      <c r="F125" s="22" t="s">
        <v>483</v>
      </c>
      <c r="G125" s="22" t="s">
        <v>484</v>
      </c>
      <c r="H125" s="22" t="s">
        <v>485</v>
      </c>
      <c r="I125" s="22" t="s">
        <v>486</v>
      </c>
      <c r="J125" s="10">
        <v>1</v>
      </c>
      <c r="K125" s="11" t="s">
        <v>232</v>
      </c>
      <c r="L125" s="11" t="s">
        <v>106</v>
      </c>
      <c r="M125" s="10">
        <v>47.57</v>
      </c>
      <c r="N125" s="13">
        <f t="shared" si="5"/>
        <v>1</v>
      </c>
      <c r="O125" s="34" t="s">
        <v>70</v>
      </c>
    </row>
    <row r="126" spans="1:15" ht="15.75" thickBot="1" x14ac:dyDescent="0.3">
      <c r="A126" s="6">
        <v>116</v>
      </c>
      <c r="B126" s="33" t="s">
        <v>487</v>
      </c>
      <c r="C126" s="27" t="s">
        <v>24</v>
      </c>
      <c r="D126" s="9" t="s">
        <v>481</v>
      </c>
      <c r="E126" s="22" t="s">
        <v>482</v>
      </c>
      <c r="F126" s="22" t="s">
        <v>483</v>
      </c>
      <c r="G126" s="22" t="s">
        <v>484</v>
      </c>
      <c r="H126" s="22" t="s">
        <v>488</v>
      </c>
      <c r="I126" s="22" t="s">
        <v>489</v>
      </c>
      <c r="J126" s="10">
        <v>1</v>
      </c>
      <c r="K126" s="11" t="s">
        <v>232</v>
      </c>
      <c r="L126" s="11" t="s">
        <v>106</v>
      </c>
      <c r="M126" s="10">
        <v>47.57</v>
      </c>
      <c r="N126" s="13">
        <f t="shared" si="5"/>
        <v>1</v>
      </c>
      <c r="O126" s="34" t="s">
        <v>70</v>
      </c>
    </row>
    <row r="127" spans="1:15" ht="15.75" thickBot="1" x14ac:dyDescent="0.3">
      <c r="A127" s="6">
        <v>117</v>
      </c>
      <c r="B127" s="33" t="s">
        <v>490</v>
      </c>
      <c r="C127" s="27" t="s">
        <v>24</v>
      </c>
      <c r="D127" s="9" t="s">
        <v>481</v>
      </c>
      <c r="E127" s="22" t="s">
        <v>491</v>
      </c>
      <c r="F127" s="22" t="s">
        <v>492</v>
      </c>
      <c r="G127" s="22" t="s">
        <v>493</v>
      </c>
      <c r="H127" s="22" t="s">
        <v>494</v>
      </c>
      <c r="I127" s="22" t="s">
        <v>495</v>
      </c>
      <c r="J127" s="10">
        <v>1</v>
      </c>
      <c r="K127" s="11" t="s">
        <v>232</v>
      </c>
      <c r="L127" s="11" t="s">
        <v>106</v>
      </c>
      <c r="M127" s="10">
        <v>47.57</v>
      </c>
      <c r="N127" s="13">
        <f t="shared" si="5"/>
        <v>1</v>
      </c>
      <c r="O127" s="34" t="s">
        <v>70</v>
      </c>
    </row>
    <row r="128" spans="1:15" ht="15.75" thickBot="1" x14ac:dyDescent="0.3">
      <c r="A128" s="6">
        <v>118</v>
      </c>
      <c r="B128" s="33" t="s">
        <v>496</v>
      </c>
      <c r="C128" s="27" t="s">
        <v>24</v>
      </c>
      <c r="D128" s="9" t="s">
        <v>497</v>
      </c>
      <c r="E128" s="22" t="s">
        <v>498</v>
      </c>
      <c r="F128" s="22" t="s">
        <v>499</v>
      </c>
      <c r="G128" s="22" t="s">
        <v>500</v>
      </c>
      <c r="H128" s="25" t="s">
        <v>501</v>
      </c>
      <c r="I128" s="22" t="s">
        <v>502</v>
      </c>
      <c r="J128" s="10">
        <v>1</v>
      </c>
      <c r="K128" s="11" t="s">
        <v>130</v>
      </c>
      <c r="L128" s="11" t="s">
        <v>387</v>
      </c>
      <c r="M128" s="10">
        <v>4.29</v>
      </c>
      <c r="N128" s="13">
        <f t="shared" si="5"/>
        <v>1</v>
      </c>
      <c r="O128" s="34" t="s">
        <v>70</v>
      </c>
    </row>
    <row r="129" spans="1:15" ht="15.75" thickBot="1" x14ac:dyDescent="0.3">
      <c r="A129" s="6">
        <v>119</v>
      </c>
      <c r="B129" s="33" t="s">
        <v>503</v>
      </c>
      <c r="C129" s="27" t="s">
        <v>24</v>
      </c>
      <c r="D129" s="9" t="s">
        <v>497</v>
      </c>
      <c r="E129" s="22" t="s">
        <v>498</v>
      </c>
      <c r="F129" s="22" t="s">
        <v>499</v>
      </c>
      <c r="G129" s="22" t="s">
        <v>500</v>
      </c>
      <c r="H129" s="25" t="s">
        <v>504</v>
      </c>
      <c r="I129" s="22" t="s">
        <v>505</v>
      </c>
      <c r="J129" s="10">
        <v>1</v>
      </c>
      <c r="K129" s="11" t="s">
        <v>386</v>
      </c>
      <c r="L129" s="11" t="s">
        <v>212</v>
      </c>
      <c r="M129" s="10">
        <v>7</v>
      </c>
      <c r="N129" s="13">
        <f t="shared" si="5"/>
        <v>1</v>
      </c>
      <c r="O129" s="34" t="s">
        <v>70</v>
      </c>
    </row>
    <row r="130" spans="1:15" ht="15.75" thickBot="1" x14ac:dyDescent="0.3">
      <c r="A130" s="6">
        <v>120</v>
      </c>
      <c r="B130" s="33" t="s">
        <v>506</v>
      </c>
      <c r="C130" s="27" t="s">
        <v>24</v>
      </c>
      <c r="D130" s="9" t="s">
        <v>497</v>
      </c>
      <c r="E130" s="22" t="s">
        <v>498</v>
      </c>
      <c r="F130" s="22" t="s">
        <v>499</v>
      </c>
      <c r="G130" s="22" t="s">
        <v>507</v>
      </c>
      <c r="H130" s="22" t="s">
        <v>508</v>
      </c>
      <c r="I130" s="22" t="s">
        <v>509</v>
      </c>
      <c r="J130" s="10">
        <v>11</v>
      </c>
      <c r="K130" s="11" t="s">
        <v>510</v>
      </c>
      <c r="L130" s="11" t="s">
        <v>106</v>
      </c>
      <c r="M130" s="10">
        <v>47.29</v>
      </c>
      <c r="N130" s="13">
        <f t="shared" si="5"/>
        <v>11</v>
      </c>
      <c r="O130" s="36" t="s">
        <v>511</v>
      </c>
    </row>
    <row r="131" spans="1:15" ht="15.75" thickBot="1" x14ac:dyDescent="0.3">
      <c r="A131" s="6">
        <v>121</v>
      </c>
      <c r="B131" s="33" t="s">
        <v>512</v>
      </c>
      <c r="C131" s="27" t="s">
        <v>24</v>
      </c>
      <c r="D131" s="9" t="s">
        <v>497</v>
      </c>
      <c r="E131" s="22" t="s">
        <v>498</v>
      </c>
      <c r="F131" s="22" t="s">
        <v>499</v>
      </c>
      <c r="G131" s="22" t="s">
        <v>513</v>
      </c>
      <c r="H131" s="25" t="s">
        <v>514</v>
      </c>
      <c r="I131" s="22" t="s">
        <v>515</v>
      </c>
      <c r="J131" s="10">
        <v>3</v>
      </c>
      <c r="K131" s="11" t="s">
        <v>516</v>
      </c>
      <c r="L131" s="11" t="s">
        <v>517</v>
      </c>
      <c r="M131" s="10">
        <v>37.29</v>
      </c>
      <c r="N131" s="13">
        <f t="shared" si="5"/>
        <v>3</v>
      </c>
      <c r="O131" s="34" t="s">
        <v>70</v>
      </c>
    </row>
    <row r="132" spans="1:15" ht="15.75" thickBot="1" x14ac:dyDescent="0.3">
      <c r="A132" s="6">
        <v>122</v>
      </c>
      <c r="B132" s="33" t="s">
        <v>518</v>
      </c>
      <c r="C132" s="27" t="s">
        <v>24</v>
      </c>
      <c r="D132" s="9" t="s">
        <v>497</v>
      </c>
      <c r="E132" s="22" t="s">
        <v>498</v>
      </c>
      <c r="F132" s="22" t="s">
        <v>499</v>
      </c>
      <c r="G132" s="22" t="s">
        <v>519</v>
      </c>
      <c r="H132" s="22" t="s">
        <v>520</v>
      </c>
      <c r="I132" s="22" t="s">
        <v>521</v>
      </c>
      <c r="J132" s="10">
        <v>4</v>
      </c>
      <c r="K132" s="11" t="s">
        <v>516</v>
      </c>
      <c r="L132" s="11" t="s">
        <v>522</v>
      </c>
      <c r="M132" s="10">
        <v>41</v>
      </c>
      <c r="N132" s="13">
        <f t="shared" si="5"/>
        <v>4</v>
      </c>
      <c r="O132" s="34" t="s">
        <v>70</v>
      </c>
    </row>
    <row r="133" spans="1:15" ht="15.75" thickBot="1" x14ac:dyDescent="0.3">
      <c r="A133" s="6">
        <v>123</v>
      </c>
      <c r="B133" s="33" t="s">
        <v>523</v>
      </c>
      <c r="C133" s="27" t="s">
        <v>24</v>
      </c>
      <c r="D133" s="9" t="s">
        <v>497</v>
      </c>
      <c r="E133" s="22" t="s">
        <v>498</v>
      </c>
      <c r="F133" s="22" t="s">
        <v>499</v>
      </c>
      <c r="G133" s="22" t="s">
        <v>524</v>
      </c>
      <c r="H133" s="25" t="s">
        <v>525</v>
      </c>
      <c r="I133" s="22" t="s">
        <v>526</v>
      </c>
      <c r="J133" s="10">
        <v>3</v>
      </c>
      <c r="K133" s="11" t="s">
        <v>527</v>
      </c>
      <c r="L133" s="11" t="s">
        <v>517</v>
      </c>
      <c r="M133" s="10">
        <v>34.86</v>
      </c>
      <c r="N133" s="13">
        <f t="shared" si="5"/>
        <v>3</v>
      </c>
      <c r="O133" s="34" t="s">
        <v>70</v>
      </c>
    </row>
    <row r="134" spans="1:15" ht="15.75" thickBot="1" x14ac:dyDescent="0.3">
      <c r="A134" s="6">
        <v>124</v>
      </c>
      <c r="B134" s="33" t="s">
        <v>528</v>
      </c>
      <c r="C134" s="27" t="s">
        <v>24</v>
      </c>
      <c r="D134" s="9" t="s">
        <v>497</v>
      </c>
      <c r="E134" s="22" t="s">
        <v>498</v>
      </c>
      <c r="F134" s="22" t="s">
        <v>499</v>
      </c>
      <c r="G134" s="22" t="s">
        <v>529</v>
      </c>
      <c r="H134" s="22" t="s">
        <v>530</v>
      </c>
      <c r="I134" s="22" t="s">
        <v>531</v>
      </c>
      <c r="J134" s="10">
        <v>4</v>
      </c>
      <c r="K134" s="11" t="s">
        <v>527</v>
      </c>
      <c r="L134" s="11" t="s">
        <v>517</v>
      </c>
      <c r="M134" s="10">
        <v>34.86</v>
      </c>
      <c r="N134" s="13">
        <f t="shared" si="5"/>
        <v>4</v>
      </c>
      <c r="O134" s="34" t="s">
        <v>70</v>
      </c>
    </row>
    <row r="135" spans="1:15" ht="15.75" thickBot="1" x14ac:dyDescent="0.3">
      <c r="A135" s="6">
        <v>125</v>
      </c>
      <c r="B135" s="33" t="s">
        <v>532</v>
      </c>
      <c r="C135" s="27" t="s">
        <v>24</v>
      </c>
      <c r="D135" s="9" t="s">
        <v>533</v>
      </c>
      <c r="E135" s="22" t="s">
        <v>534</v>
      </c>
      <c r="F135" s="22" t="s">
        <v>535</v>
      </c>
      <c r="G135" s="22" t="s">
        <v>536</v>
      </c>
      <c r="H135" s="22" t="s">
        <v>537</v>
      </c>
      <c r="I135" s="22" t="s">
        <v>538</v>
      </c>
      <c r="J135" s="10">
        <v>1</v>
      </c>
      <c r="K135" s="11" t="s">
        <v>218</v>
      </c>
      <c r="L135" s="11" t="s">
        <v>539</v>
      </c>
      <c r="M135" s="10">
        <v>8.7100000000000009</v>
      </c>
      <c r="N135" s="13">
        <f t="shared" si="5"/>
        <v>1</v>
      </c>
      <c r="O135" s="36" t="s">
        <v>540</v>
      </c>
    </row>
    <row r="136" spans="1:15" ht="15.75" thickBot="1" x14ac:dyDescent="0.3">
      <c r="A136" s="6">
        <v>126</v>
      </c>
      <c r="B136" s="33" t="s">
        <v>541</v>
      </c>
      <c r="C136" s="27" t="s">
        <v>24</v>
      </c>
      <c r="D136" s="9" t="s">
        <v>533</v>
      </c>
      <c r="E136" s="22" t="s">
        <v>534</v>
      </c>
      <c r="F136" s="22" t="s">
        <v>542</v>
      </c>
      <c r="G136" s="22" t="s">
        <v>536</v>
      </c>
      <c r="H136" s="22" t="s">
        <v>543</v>
      </c>
      <c r="I136" s="22" t="s">
        <v>544</v>
      </c>
      <c r="J136" s="10">
        <v>1</v>
      </c>
      <c r="K136" s="11" t="s">
        <v>545</v>
      </c>
      <c r="L136" s="11" t="s">
        <v>539</v>
      </c>
      <c r="M136" s="10">
        <v>8.7100000000000009</v>
      </c>
      <c r="N136" s="13">
        <f t="shared" si="5"/>
        <v>1</v>
      </c>
      <c r="O136" s="34" t="s">
        <v>70</v>
      </c>
    </row>
    <row r="137" spans="1:15" ht="15.75" thickBot="1" x14ac:dyDescent="0.3">
      <c r="A137" s="6">
        <v>127</v>
      </c>
      <c r="B137" s="33" t="s">
        <v>546</v>
      </c>
      <c r="C137" s="27" t="s">
        <v>24</v>
      </c>
      <c r="D137" s="9" t="s">
        <v>533</v>
      </c>
      <c r="E137" s="22" t="s">
        <v>534</v>
      </c>
      <c r="F137" s="22" t="s">
        <v>542</v>
      </c>
      <c r="G137" s="22" t="s">
        <v>547</v>
      </c>
      <c r="H137" s="22" t="s">
        <v>548</v>
      </c>
      <c r="I137" s="22" t="s">
        <v>549</v>
      </c>
      <c r="J137" s="10">
        <v>1</v>
      </c>
      <c r="K137" s="8">
        <v>43084</v>
      </c>
      <c r="L137" s="8">
        <v>43170</v>
      </c>
      <c r="M137" s="10">
        <v>13.14</v>
      </c>
      <c r="N137" s="13">
        <f t="shared" si="5"/>
        <v>1</v>
      </c>
      <c r="O137" s="34" t="s">
        <v>70</v>
      </c>
    </row>
    <row r="138" spans="1:15" ht="15.75" thickBot="1" x14ac:dyDescent="0.3">
      <c r="A138" s="6">
        <v>128</v>
      </c>
      <c r="B138" s="33" t="s">
        <v>550</v>
      </c>
      <c r="C138" s="27" t="s">
        <v>24</v>
      </c>
      <c r="D138" s="9" t="s">
        <v>533</v>
      </c>
      <c r="E138" s="22" t="s">
        <v>534</v>
      </c>
      <c r="F138" s="22" t="s">
        <v>542</v>
      </c>
      <c r="G138" s="22" t="s">
        <v>551</v>
      </c>
      <c r="H138" s="22" t="s">
        <v>552</v>
      </c>
      <c r="I138" s="22" t="s">
        <v>553</v>
      </c>
      <c r="J138" s="10">
        <v>1</v>
      </c>
      <c r="K138" s="11" t="s">
        <v>218</v>
      </c>
      <c r="L138" s="11" t="s">
        <v>539</v>
      </c>
      <c r="M138" s="10">
        <v>8.7100000000000009</v>
      </c>
      <c r="N138" s="13">
        <f t="shared" si="5"/>
        <v>1</v>
      </c>
      <c r="O138" s="36" t="s">
        <v>554</v>
      </c>
    </row>
    <row r="139" spans="1:15" ht="15.75" thickBot="1" x14ac:dyDescent="0.3">
      <c r="A139" s="6">
        <v>129</v>
      </c>
      <c r="B139" s="33" t="s">
        <v>555</v>
      </c>
      <c r="C139" s="27" t="s">
        <v>24</v>
      </c>
      <c r="D139" s="9" t="s">
        <v>556</v>
      </c>
      <c r="E139" s="22" t="s">
        <v>557</v>
      </c>
      <c r="F139" s="22" t="s">
        <v>558</v>
      </c>
      <c r="G139" s="22" t="s">
        <v>559</v>
      </c>
      <c r="H139" s="22" t="s">
        <v>560</v>
      </c>
      <c r="I139" s="22" t="s">
        <v>561</v>
      </c>
      <c r="J139" s="10">
        <v>4</v>
      </c>
      <c r="K139" s="11" t="s">
        <v>266</v>
      </c>
      <c r="L139" s="11" t="s">
        <v>139</v>
      </c>
      <c r="M139" s="10">
        <v>47.86</v>
      </c>
      <c r="N139" s="13">
        <f t="shared" si="5"/>
        <v>4</v>
      </c>
      <c r="O139" s="34" t="s">
        <v>70</v>
      </c>
    </row>
    <row r="140" spans="1:15" ht="15.75" thickBot="1" x14ac:dyDescent="0.3">
      <c r="A140" s="6">
        <v>130</v>
      </c>
      <c r="B140" s="33" t="s">
        <v>562</v>
      </c>
      <c r="C140" s="27" t="s">
        <v>24</v>
      </c>
      <c r="D140" s="9" t="s">
        <v>563</v>
      </c>
      <c r="E140" s="22" t="s">
        <v>564</v>
      </c>
      <c r="F140" s="22" t="s">
        <v>565</v>
      </c>
      <c r="G140" s="22" t="s">
        <v>566</v>
      </c>
      <c r="H140" s="22" t="s">
        <v>567</v>
      </c>
      <c r="I140" s="22" t="s">
        <v>568</v>
      </c>
      <c r="J140" s="10">
        <v>1</v>
      </c>
      <c r="K140" s="11" t="s">
        <v>266</v>
      </c>
      <c r="L140" s="11" t="s">
        <v>98</v>
      </c>
      <c r="M140" s="10">
        <v>12</v>
      </c>
      <c r="N140" s="13">
        <f t="shared" si="5"/>
        <v>1</v>
      </c>
      <c r="O140" s="34" t="s">
        <v>70</v>
      </c>
    </row>
    <row r="141" spans="1:15" ht="15.75" thickBot="1" x14ac:dyDescent="0.3">
      <c r="A141" s="6">
        <v>131</v>
      </c>
      <c r="B141" s="33" t="s">
        <v>569</v>
      </c>
      <c r="C141" s="27" t="s">
        <v>24</v>
      </c>
      <c r="D141" s="9" t="s">
        <v>570</v>
      </c>
      <c r="E141" s="22" t="s">
        <v>571</v>
      </c>
      <c r="F141" s="22" t="s">
        <v>373</v>
      </c>
      <c r="G141" s="22" t="s">
        <v>86</v>
      </c>
      <c r="H141" s="22" t="s">
        <v>87</v>
      </c>
      <c r="I141" s="22" t="s">
        <v>88</v>
      </c>
      <c r="J141" s="10">
        <v>2</v>
      </c>
      <c r="K141" s="11" t="s">
        <v>130</v>
      </c>
      <c r="L141" s="11" t="s">
        <v>106</v>
      </c>
      <c r="M141" s="10">
        <v>43.57</v>
      </c>
      <c r="N141" s="13">
        <f t="shared" si="5"/>
        <v>2</v>
      </c>
      <c r="O141" s="34" t="s">
        <v>70</v>
      </c>
    </row>
    <row r="142" spans="1:15" ht="15.75" thickBot="1" x14ac:dyDescent="0.3">
      <c r="A142" s="6">
        <v>132</v>
      </c>
      <c r="B142" s="33" t="s">
        <v>572</v>
      </c>
      <c r="C142" s="27" t="s">
        <v>24</v>
      </c>
      <c r="D142" s="9" t="s">
        <v>573</v>
      </c>
      <c r="E142" s="22" t="s">
        <v>574</v>
      </c>
      <c r="F142" s="22" t="s">
        <v>373</v>
      </c>
      <c r="G142" s="22" t="s">
        <v>86</v>
      </c>
      <c r="H142" s="22" t="s">
        <v>87</v>
      </c>
      <c r="I142" s="22" t="s">
        <v>88</v>
      </c>
      <c r="J142" s="10">
        <v>2</v>
      </c>
      <c r="K142" s="11" t="s">
        <v>130</v>
      </c>
      <c r="L142" s="11" t="s">
        <v>106</v>
      </c>
      <c r="M142" s="10">
        <v>43.57</v>
      </c>
      <c r="N142" s="13">
        <f t="shared" si="5"/>
        <v>2</v>
      </c>
      <c r="O142" s="34" t="s">
        <v>70</v>
      </c>
    </row>
    <row r="143" spans="1:15" ht="15.75" thickBot="1" x14ac:dyDescent="0.3">
      <c r="A143" s="6">
        <v>133</v>
      </c>
      <c r="B143" s="33" t="s">
        <v>575</v>
      </c>
      <c r="C143" s="27" t="s">
        <v>24</v>
      </c>
      <c r="D143" s="9" t="s">
        <v>576</v>
      </c>
      <c r="E143" s="22" t="s">
        <v>577</v>
      </c>
      <c r="F143" s="22" t="s">
        <v>373</v>
      </c>
      <c r="G143" s="22" t="s">
        <v>86</v>
      </c>
      <c r="H143" s="22" t="s">
        <v>87</v>
      </c>
      <c r="I143" s="22" t="s">
        <v>88</v>
      </c>
      <c r="J143" s="10">
        <v>2</v>
      </c>
      <c r="K143" s="11" t="s">
        <v>130</v>
      </c>
      <c r="L143" s="11" t="s">
        <v>106</v>
      </c>
      <c r="M143" s="10">
        <v>43.57</v>
      </c>
      <c r="N143" s="13">
        <f t="shared" si="5"/>
        <v>2</v>
      </c>
      <c r="O143" s="34" t="s">
        <v>70</v>
      </c>
    </row>
    <row r="144" spans="1:15" ht="15.75" thickBot="1" x14ac:dyDescent="0.3">
      <c r="A144" s="6">
        <v>134</v>
      </c>
      <c r="B144" s="33" t="s">
        <v>578</v>
      </c>
      <c r="C144" s="27" t="s">
        <v>24</v>
      </c>
      <c r="D144" s="9" t="s">
        <v>579</v>
      </c>
      <c r="E144" s="22" t="s">
        <v>580</v>
      </c>
      <c r="F144" s="22" t="s">
        <v>373</v>
      </c>
      <c r="G144" s="22" t="s">
        <v>86</v>
      </c>
      <c r="H144" s="22" t="s">
        <v>87</v>
      </c>
      <c r="I144" s="22" t="s">
        <v>88</v>
      </c>
      <c r="J144" s="10">
        <v>2</v>
      </c>
      <c r="K144" s="11" t="s">
        <v>130</v>
      </c>
      <c r="L144" s="11" t="s">
        <v>106</v>
      </c>
      <c r="M144" s="10">
        <v>43.57</v>
      </c>
      <c r="N144" s="13">
        <f t="shared" si="5"/>
        <v>2</v>
      </c>
      <c r="O144" s="34" t="s">
        <v>70</v>
      </c>
    </row>
    <row r="145" spans="1:15" ht="15.75" thickBot="1" x14ac:dyDescent="0.3">
      <c r="A145" s="6">
        <v>135</v>
      </c>
      <c r="B145" s="33" t="s">
        <v>581</v>
      </c>
      <c r="C145" s="27" t="s">
        <v>24</v>
      </c>
      <c r="D145" s="9" t="s">
        <v>582</v>
      </c>
      <c r="E145" s="22" t="s">
        <v>583</v>
      </c>
      <c r="F145" s="22" t="s">
        <v>373</v>
      </c>
      <c r="G145" s="22" t="s">
        <v>86</v>
      </c>
      <c r="H145" s="22" t="s">
        <v>87</v>
      </c>
      <c r="I145" s="22" t="s">
        <v>88</v>
      </c>
      <c r="J145" s="10">
        <v>2</v>
      </c>
      <c r="K145" s="11" t="s">
        <v>130</v>
      </c>
      <c r="L145" s="11" t="s">
        <v>106</v>
      </c>
      <c r="M145" s="10">
        <v>43.57</v>
      </c>
      <c r="N145" s="13">
        <f t="shared" si="5"/>
        <v>2</v>
      </c>
      <c r="O145" s="34" t="s">
        <v>70</v>
      </c>
    </row>
    <row r="146" spans="1:15" ht="15.75" thickBot="1" x14ac:dyDescent="0.3">
      <c r="A146" s="6">
        <v>136</v>
      </c>
      <c r="B146" s="33" t="s">
        <v>584</v>
      </c>
      <c r="C146" s="27" t="s">
        <v>24</v>
      </c>
      <c r="D146" s="9" t="s">
        <v>585</v>
      </c>
      <c r="E146" s="22" t="s">
        <v>586</v>
      </c>
      <c r="F146" s="22" t="s">
        <v>373</v>
      </c>
      <c r="G146" s="22" t="s">
        <v>86</v>
      </c>
      <c r="H146" s="22" t="s">
        <v>87</v>
      </c>
      <c r="I146" s="22" t="s">
        <v>88</v>
      </c>
      <c r="J146" s="10">
        <v>2</v>
      </c>
      <c r="K146" s="11" t="s">
        <v>130</v>
      </c>
      <c r="L146" s="11" t="s">
        <v>106</v>
      </c>
      <c r="M146" s="10">
        <v>43.57</v>
      </c>
      <c r="N146" s="13">
        <f t="shared" si="5"/>
        <v>2</v>
      </c>
      <c r="O146" s="34" t="s">
        <v>70</v>
      </c>
    </row>
    <row r="147" spans="1:15" ht="15.75" thickBot="1" x14ac:dyDescent="0.3">
      <c r="A147" s="6">
        <v>137</v>
      </c>
      <c r="B147" s="33" t="s">
        <v>587</v>
      </c>
      <c r="C147" s="27" t="s">
        <v>24</v>
      </c>
      <c r="D147" s="9" t="s">
        <v>63</v>
      </c>
      <c r="E147" s="22" t="s">
        <v>588</v>
      </c>
      <c r="F147" s="22" t="s">
        <v>589</v>
      </c>
      <c r="G147" s="22" t="s">
        <v>590</v>
      </c>
      <c r="H147" s="22" t="s">
        <v>591</v>
      </c>
      <c r="I147" s="22" t="s">
        <v>592</v>
      </c>
      <c r="J147" s="10">
        <v>1</v>
      </c>
      <c r="K147" s="11" t="s">
        <v>593</v>
      </c>
      <c r="L147" s="11" t="s">
        <v>139</v>
      </c>
      <c r="M147" s="10">
        <v>10.71</v>
      </c>
      <c r="N147" s="7">
        <f t="shared" si="5"/>
        <v>1</v>
      </c>
      <c r="O147" s="23" t="s">
        <v>594</v>
      </c>
    </row>
    <row r="148" spans="1:15" ht="15.75" thickBot="1" x14ac:dyDescent="0.3">
      <c r="A148" s="6">
        <v>138</v>
      </c>
      <c r="B148" s="33" t="s">
        <v>595</v>
      </c>
      <c r="C148" s="27" t="s">
        <v>24</v>
      </c>
      <c r="D148" s="9" t="s">
        <v>63</v>
      </c>
      <c r="E148" s="22" t="s">
        <v>588</v>
      </c>
      <c r="F148" s="22" t="s">
        <v>589</v>
      </c>
      <c r="G148" s="22" t="s">
        <v>590</v>
      </c>
      <c r="H148" s="22" t="s">
        <v>596</v>
      </c>
      <c r="I148" s="22" t="s">
        <v>592</v>
      </c>
      <c r="J148" s="10">
        <v>1</v>
      </c>
      <c r="K148" s="11" t="s">
        <v>593</v>
      </c>
      <c r="L148" s="11" t="s">
        <v>597</v>
      </c>
      <c r="M148" s="10">
        <v>8.86</v>
      </c>
      <c r="N148" s="7">
        <f t="shared" si="5"/>
        <v>1</v>
      </c>
      <c r="O148" s="23" t="s">
        <v>594</v>
      </c>
    </row>
    <row r="149" spans="1:15" ht="15.75" thickBot="1" x14ac:dyDescent="0.3">
      <c r="A149" s="6">
        <v>139</v>
      </c>
      <c r="B149" s="33" t="s">
        <v>598</v>
      </c>
      <c r="C149" s="27" t="s">
        <v>24</v>
      </c>
      <c r="D149" s="9" t="s">
        <v>63</v>
      </c>
      <c r="E149" s="22" t="s">
        <v>588</v>
      </c>
      <c r="F149" s="22" t="s">
        <v>589</v>
      </c>
      <c r="G149" s="22" t="s">
        <v>590</v>
      </c>
      <c r="H149" s="22" t="s">
        <v>599</v>
      </c>
      <c r="I149" s="22" t="s">
        <v>592</v>
      </c>
      <c r="J149" s="10">
        <v>1</v>
      </c>
      <c r="K149" s="11" t="s">
        <v>130</v>
      </c>
      <c r="L149" s="11" t="s">
        <v>600</v>
      </c>
      <c r="M149" s="10">
        <v>56.43</v>
      </c>
      <c r="N149" s="7">
        <f t="shared" si="5"/>
        <v>1</v>
      </c>
      <c r="O149" s="23" t="s">
        <v>594</v>
      </c>
    </row>
    <row r="150" spans="1:15" ht="15.75" thickBot="1" x14ac:dyDescent="0.3">
      <c r="A150" s="6">
        <v>140</v>
      </c>
      <c r="B150" s="33" t="s">
        <v>601</v>
      </c>
      <c r="C150" s="27" t="s">
        <v>24</v>
      </c>
      <c r="D150" s="9" t="s">
        <v>63</v>
      </c>
      <c r="E150" s="22" t="s">
        <v>602</v>
      </c>
      <c r="F150" s="22" t="s">
        <v>589</v>
      </c>
      <c r="G150" s="22" t="s">
        <v>603</v>
      </c>
      <c r="H150" s="22" t="s">
        <v>604</v>
      </c>
      <c r="I150" s="22" t="s">
        <v>605</v>
      </c>
      <c r="J150" s="10">
        <v>2</v>
      </c>
      <c r="K150" s="11" t="s">
        <v>606</v>
      </c>
      <c r="L150" s="11" t="s">
        <v>106</v>
      </c>
      <c r="M150" s="10">
        <v>8.57</v>
      </c>
      <c r="N150" s="13">
        <f t="shared" si="5"/>
        <v>2</v>
      </c>
      <c r="O150" s="23" t="s">
        <v>594</v>
      </c>
    </row>
    <row r="151" spans="1:15" ht="15.75" thickBot="1" x14ac:dyDescent="0.3">
      <c r="A151" s="6">
        <v>141</v>
      </c>
      <c r="B151" s="33" t="s">
        <v>607</v>
      </c>
      <c r="C151" s="27" t="s">
        <v>24</v>
      </c>
      <c r="D151" s="9" t="s">
        <v>63</v>
      </c>
      <c r="E151" s="22" t="s">
        <v>602</v>
      </c>
      <c r="F151" s="22" t="s">
        <v>589</v>
      </c>
      <c r="G151" s="22" t="s">
        <v>603</v>
      </c>
      <c r="H151" s="22" t="s">
        <v>608</v>
      </c>
      <c r="I151" s="22" t="s">
        <v>605</v>
      </c>
      <c r="J151" s="10">
        <v>2</v>
      </c>
      <c r="K151" s="11" t="s">
        <v>606</v>
      </c>
      <c r="L151" s="11" t="s">
        <v>106</v>
      </c>
      <c r="M151" s="10">
        <v>8.57</v>
      </c>
      <c r="N151" s="13">
        <f t="shared" si="5"/>
        <v>2</v>
      </c>
      <c r="O151" s="23" t="s">
        <v>594</v>
      </c>
    </row>
    <row r="152" spans="1:15" ht="15.75" thickBot="1" x14ac:dyDescent="0.3">
      <c r="A152" s="6">
        <v>142</v>
      </c>
      <c r="B152" s="33" t="s">
        <v>609</v>
      </c>
      <c r="C152" s="27" t="s">
        <v>24</v>
      </c>
      <c r="D152" s="9" t="s">
        <v>83</v>
      </c>
      <c r="E152" s="22" t="s">
        <v>610</v>
      </c>
      <c r="F152" s="22" t="s">
        <v>611</v>
      </c>
      <c r="G152" s="22" t="s">
        <v>612</v>
      </c>
      <c r="H152" s="22" t="s">
        <v>613</v>
      </c>
      <c r="I152" s="22" t="s">
        <v>614</v>
      </c>
      <c r="J152" s="10">
        <v>1</v>
      </c>
      <c r="K152" s="11" t="s">
        <v>606</v>
      </c>
      <c r="L152" s="11" t="s">
        <v>522</v>
      </c>
      <c r="M152" s="10">
        <v>10.71</v>
      </c>
      <c r="N152" s="13">
        <f t="shared" si="5"/>
        <v>1</v>
      </c>
      <c r="O152" s="23" t="s">
        <v>594</v>
      </c>
    </row>
    <row r="153" spans="1:15" ht="15.75" thickBot="1" x14ac:dyDescent="0.3">
      <c r="A153" s="6">
        <v>143</v>
      </c>
      <c r="B153" s="33" t="s">
        <v>615</v>
      </c>
      <c r="C153" s="27" t="s">
        <v>24</v>
      </c>
      <c r="D153" s="9" t="s">
        <v>83</v>
      </c>
      <c r="E153" s="22" t="s">
        <v>610</v>
      </c>
      <c r="F153" s="22" t="s">
        <v>611</v>
      </c>
      <c r="G153" s="22" t="s">
        <v>616</v>
      </c>
      <c r="H153" s="22" t="s">
        <v>617</v>
      </c>
      <c r="I153" s="22" t="s">
        <v>618</v>
      </c>
      <c r="J153" s="10">
        <v>2</v>
      </c>
      <c r="K153" s="11" t="s">
        <v>619</v>
      </c>
      <c r="L153" s="11" t="s">
        <v>139</v>
      </c>
      <c r="M153" s="10">
        <v>21.57</v>
      </c>
      <c r="N153" s="13">
        <f t="shared" si="5"/>
        <v>2</v>
      </c>
      <c r="O153" s="23" t="s">
        <v>594</v>
      </c>
    </row>
    <row r="154" spans="1:15" ht="15.75" thickBot="1" x14ac:dyDescent="0.3">
      <c r="A154" s="6">
        <v>144</v>
      </c>
      <c r="B154" s="33" t="s">
        <v>620</v>
      </c>
      <c r="C154" s="27" t="s">
        <v>24</v>
      </c>
      <c r="D154" s="9" t="s">
        <v>83</v>
      </c>
      <c r="E154" s="22" t="s">
        <v>610</v>
      </c>
      <c r="F154" s="22" t="s">
        <v>611</v>
      </c>
      <c r="G154" s="22" t="s">
        <v>616</v>
      </c>
      <c r="H154" s="22" t="s">
        <v>621</v>
      </c>
      <c r="I154" s="22" t="s">
        <v>618</v>
      </c>
      <c r="J154" s="10">
        <v>2</v>
      </c>
      <c r="K154" s="11" t="s">
        <v>619</v>
      </c>
      <c r="L154" s="11" t="s">
        <v>139</v>
      </c>
      <c r="M154" s="10">
        <v>21.57</v>
      </c>
      <c r="N154" s="13">
        <f t="shared" si="5"/>
        <v>2</v>
      </c>
      <c r="O154" s="23" t="s">
        <v>594</v>
      </c>
    </row>
    <row r="155" spans="1:15" ht="15.75" thickBot="1" x14ac:dyDescent="0.3">
      <c r="A155" s="6">
        <v>145</v>
      </c>
      <c r="B155" s="33" t="s">
        <v>622</v>
      </c>
      <c r="C155" s="27" t="s">
        <v>24</v>
      </c>
      <c r="D155" s="9" t="s">
        <v>92</v>
      </c>
      <c r="E155" s="22" t="s">
        <v>623</v>
      </c>
      <c r="F155" s="22" t="s">
        <v>624</v>
      </c>
      <c r="G155" s="22" t="s">
        <v>625</v>
      </c>
      <c r="H155" s="22" t="s">
        <v>626</v>
      </c>
      <c r="I155" s="22" t="s">
        <v>627</v>
      </c>
      <c r="J155" s="10">
        <v>4</v>
      </c>
      <c r="K155" s="11" t="s">
        <v>628</v>
      </c>
      <c r="L155" s="11" t="s">
        <v>629</v>
      </c>
      <c r="M155" s="10">
        <v>2</v>
      </c>
      <c r="N155" s="13">
        <f t="shared" si="5"/>
        <v>4</v>
      </c>
      <c r="O155" s="23" t="s">
        <v>594</v>
      </c>
    </row>
    <row r="156" spans="1:15" ht="15.75" thickBot="1" x14ac:dyDescent="0.3">
      <c r="A156" s="6">
        <v>146</v>
      </c>
      <c r="B156" s="33" t="s">
        <v>630</v>
      </c>
      <c r="C156" s="27" t="s">
        <v>24</v>
      </c>
      <c r="D156" s="9" t="s">
        <v>92</v>
      </c>
      <c r="E156" s="22" t="s">
        <v>623</v>
      </c>
      <c r="F156" s="22" t="s">
        <v>624</v>
      </c>
      <c r="G156" s="22" t="s">
        <v>631</v>
      </c>
      <c r="H156" s="22" t="s">
        <v>632</v>
      </c>
      <c r="I156" s="22" t="s">
        <v>633</v>
      </c>
      <c r="J156" s="10">
        <v>6</v>
      </c>
      <c r="K156" s="11" t="s">
        <v>634</v>
      </c>
      <c r="L156" s="11" t="s">
        <v>635</v>
      </c>
      <c r="M156" s="10">
        <v>65.290000000000006</v>
      </c>
      <c r="N156" s="13">
        <f t="shared" si="5"/>
        <v>6</v>
      </c>
      <c r="O156" s="23" t="s">
        <v>594</v>
      </c>
    </row>
    <row r="157" spans="1:15" ht="15.75" thickBot="1" x14ac:dyDescent="0.3">
      <c r="A157" s="6">
        <v>147</v>
      </c>
      <c r="B157" s="33" t="s">
        <v>636</v>
      </c>
      <c r="C157" s="27" t="s">
        <v>24</v>
      </c>
      <c r="D157" s="9" t="s">
        <v>100</v>
      </c>
      <c r="E157" s="22" t="s">
        <v>637</v>
      </c>
      <c r="F157" s="22" t="s">
        <v>638</v>
      </c>
      <c r="G157" s="22" t="s">
        <v>639</v>
      </c>
      <c r="H157" s="22" t="s">
        <v>640</v>
      </c>
      <c r="I157" s="22" t="s">
        <v>641</v>
      </c>
      <c r="J157" s="10">
        <v>4</v>
      </c>
      <c r="K157" s="11" t="s">
        <v>619</v>
      </c>
      <c r="L157" s="11" t="s">
        <v>106</v>
      </c>
      <c r="M157" s="10">
        <v>13.14</v>
      </c>
      <c r="N157" s="13">
        <f t="shared" ref="N157:N171" si="6">J157*100%</f>
        <v>4</v>
      </c>
      <c r="O157" s="23" t="s">
        <v>594</v>
      </c>
    </row>
    <row r="158" spans="1:15" ht="15.75" thickBot="1" x14ac:dyDescent="0.3">
      <c r="A158" s="6">
        <v>148</v>
      </c>
      <c r="B158" s="33" t="s">
        <v>642</v>
      </c>
      <c r="C158" s="27" t="s">
        <v>24</v>
      </c>
      <c r="D158" s="9" t="s">
        <v>100</v>
      </c>
      <c r="E158" s="22" t="s">
        <v>637</v>
      </c>
      <c r="F158" s="22" t="s">
        <v>638</v>
      </c>
      <c r="G158" s="22" t="s">
        <v>639</v>
      </c>
      <c r="H158" s="22" t="s">
        <v>643</v>
      </c>
      <c r="I158" s="22" t="s">
        <v>641</v>
      </c>
      <c r="J158" s="10">
        <v>4</v>
      </c>
      <c r="K158" s="11" t="s">
        <v>619</v>
      </c>
      <c r="L158" s="11" t="s">
        <v>106</v>
      </c>
      <c r="M158" s="10">
        <v>13.14</v>
      </c>
      <c r="N158" s="13">
        <f t="shared" si="6"/>
        <v>4</v>
      </c>
      <c r="O158" s="23" t="s">
        <v>594</v>
      </c>
    </row>
    <row r="159" spans="1:15" ht="15.75" thickBot="1" x14ac:dyDescent="0.3">
      <c r="A159" s="6">
        <v>149</v>
      </c>
      <c r="B159" s="33" t="s">
        <v>644</v>
      </c>
      <c r="C159" s="27" t="s">
        <v>24</v>
      </c>
      <c r="D159" s="9" t="s">
        <v>100</v>
      </c>
      <c r="E159" s="22" t="s">
        <v>645</v>
      </c>
      <c r="F159" s="22" t="s">
        <v>646</v>
      </c>
      <c r="G159" s="22" t="s">
        <v>647</v>
      </c>
      <c r="H159" s="22" t="s">
        <v>648</v>
      </c>
      <c r="I159" s="22" t="s">
        <v>649</v>
      </c>
      <c r="J159" s="10">
        <v>1</v>
      </c>
      <c r="K159" s="11" t="s">
        <v>619</v>
      </c>
      <c r="L159" s="11" t="s">
        <v>600</v>
      </c>
      <c r="M159" s="10">
        <v>26</v>
      </c>
      <c r="N159" s="13">
        <f t="shared" si="6"/>
        <v>1</v>
      </c>
      <c r="O159" s="23" t="s">
        <v>594</v>
      </c>
    </row>
    <row r="160" spans="1:15" ht="15.75" thickBot="1" x14ac:dyDescent="0.3">
      <c r="A160" s="6">
        <v>150</v>
      </c>
      <c r="B160" s="33" t="s">
        <v>650</v>
      </c>
      <c r="C160" s="27" t="s">
        <v>24</v>
      </c>
      <c r="D160" s="9" t="s">
        <v>111</v>
      </c>
      <c r="E160" s="22" t="s">
        <v>651</v>
      </c>
      <c r="F160" s="22" t="s">
        <v>652</v>
      </c>
      <c r="G160" s="22" t="s">
        <v>653</v>
      </c>
      <c r="H160" s="22" t="s">
        <v>654</v>
      </c>
      <c r="I160" s="22" t="s">
        <v>655</v>
      </c>
      <c r="J160" s="10">
        <v>1</v>
      </c>
      <c r="K160" s="11" t="s">
        <v>619</v>
      </c>
      <c r="L160" s="11" t="s">
        <v>106</v>
      </c>
      <c r="M160" s="10">
        <v>13.14</v>
      </c>
      <c r="N160" s="13">
        <f t="shared" si="6"/>
        <v>1</v>
      </c>
      <c r="O160" s="23" t="s">
        <v>594</v>
      </c>
    </row>
    <row r="161" spans="1:15" ht="15.75" thickBot="1" x14ac:dyDescent="0.3">
      <c r="A161" s="6">
        <v>151</v>
      </c>
      <c r="B161" s="33" t="s">
        <v>656</v>
      </c>
      <c r="C161" s="27" t="s">
        <v>24</v>
      </c>
      <c r="D161" s="9" t="s">
        <v>150</v>
      </c>
      <c r="E161" s="22" t="s">
        <v>657</v>
      </c>
      <c r="F161" s="22" t="s">
        <v>658</v>
      </c>
      <c r="G161" s="22" t="s">
        <v>659</v>
      </c>
      <c r="H161" s="22" t="s">
        <v>660</v>
      </c>
      <c r="I161" s="22" t="s">
        <v>661</v>
      </c>
      <c r="J161" s="10">
        <v>1</v>
      </c>
      <c r="K161" s="11" t="s">
        <v>619</v>
      </c>
      <c r="L161" s="11" t="s">
        <v>106</v>
      </c>
      <c r="M161" s="10">
        <v>13.14</v>
      </c>
      <c r="N161" s="13">
        <f t="shared" si="6"/>
        <v>1</v>
      </c>
      <c r="O161" s="23" t="s">
        <v>594</v>
      </c>
    </row>
    <row r="162" spans="1:15" ht="15.75" thickBot="1" x14ac:dyDescent="0.3">
      <c r="A162" s="6">
        <v>152</v>
      </c>
      <c r="B162" s="33" t="s">
        <v>662</v>
      </c>
      <c r="C162" s="27" t="s">
        <v>24</v>
      </c>
      <c r="D162" s="9" t="s">
        <v>180</v>
      </c>
      <c r="E162" s="22" t="s">
        <v>663</v>
      </c>
      <c r="F162" s="22" t="s">
        <v>664</v>
      </c>
      <c r="G162" s="22" t="s">
        <v>665</v>
      </c>
      <c r="H162" s="22" t="s">
        <v>666</v>
      </c>
      <c r="I162" s="22" t="s">
        <v>667</v>
      </c>
      <c r="J162" s="10">
        <v>1</v>
      </c>
      <c r="K162" s="11" t="s">
        <v>619</v>
      </c>
      <c r="L162" s="11" t="s">
        <v>629</v>
      </c>
      <c r="M162" s="10">
        <v>17.43</v>
      </c>
      <c r="N162" s="13">
        <f t="shared" si="6"/>
        <v>1</v>
      </c>
      <c r="O162" s="23" t="s">
        <v>594</v>
      </c>
    </row>
    <row r="163" spans="1:15" ht="15.75" thickBot="1" x14ac:dyDescent="0.3">
      <c r="A163" s="6">
        <v>153</v>
      </c>
      <c r="B163" s="33" t="s">
        <v>668</v>
      </c>
      <c r="C163" s="27" t="s">
        <v>24</v>
      </c>
      <c r="D163" s="9" t="s">
        <v>204</v>
      </c>
      <c r="E163" s="22" t="s">
        <v>669</v>
      </c>
      <c r="F163" s="22" t="s">
        <v>670</v>
      </c>
      <c r="G163" s="22" t="s">
        <v>671</v>
      </c>
      <c r="H163" s="22" t="s">
        <v>672</v>
      </c>
      <c r="I163" s="22" t="s">
        <v>310</v>
      </c>
      <c r="J163" s="10">
        <v>3</v>
      </c>
      <c r="K163" s="11" t="s">
        <v>619</v>
      </c>
      <c r="L163" s="11" t="s">
        <v>106</v>
      </c>
      <c r="M163" s="10">
        <v>13.14</v>
      </c>
      <c r="N163" s="13">
        <f t="shared" si="6"/>
        <v>3</v>
      </c>
      <c r="O163" s="23" t="s">
        <v>594</v>
      </c>
    </row>
    <row r="164" spans="1:15" ht="15.75" thickBot="1" x14ac:dyDescent="0.3">
      <c r="A164" s="6">
        <v>154</v>
      </c>
      <c r="B164" s="33" t="s">
        <v>673</v>
      </c>
      <c r="C164" s="27" t="s">
        <v>24</v>
      </c>
      <c r="D164" s="9" t="s">
        <v>204</v>
      </c>
      <c r="E164" s="22" t="s">
        <v>669</v>
      </c>
      <c r="F164" s="22" t="s">
        <v>670</v>
      </c>
      <c r="G164" s="22" t="s">
        <v>671</v>
      </c>
      <c r="H164" s="22" t="s">
        <v>674</v>
      </c>
      <c r="I164" s="22" t="s">
        <v>675</v>
      </c>
      <c r="J164" s="10">
        <v>3</v>
      </c>
      <c r="K164" s="11" t="s">
        <v>619</v>
      </c>
      <c r="L164" s="11" t="s">
        <v>106</v>
      </c>
      <c r="M164" s="10">
        <v>13.14</v>
      </c>
      <c r="N164" s="13">
        <f t="shared" si="6"/>
        <v>3</v>
      </c>
      <c r="O164" s="23" t="s">
        <v>594</v>
      </c>
    </row>
    <row r="165" spans="1:15" ht="15.75" thickBot="1" x14ac:dyDescent="0.3">
      <c r="A165" s="6">
        <v>155</v>
      </c>
      <c r="B165" s="33" t="s">
        <v>676</v>
      </c>
      <c r="C165" s="27" t="s">
        <v>24</v>
      </c>
      <c r="D165" s="9" t="s">
        <v>204</v>
      </c>
      <c r="E165" s="22" t="s">
        <v>669</v>
      </c>
      <c r="F165" s="22" t="s">
        <v>670</v>
      </c>
      <c r="G165" s="22" t="s">
        <v>671</v>
      </c>
      <c r="H165" s="22" t="s">
        <v>677</v>
      </c>
      <c r="I165" s="22" t="s">
        <v>678</v>
      </c>
      <c r="J165" s="10">
        <v>3</v>
      </c>
      <c r="K165" s="11" t="s">
        <v>619</v>
      </c>
      <c r="L165" s="11" t="s">
        <v>106</v>
      </c>
      <c r="M165" s="10">
        <v>13.14</v>
      </c>
      <c r="N165" s="13">
        <f t="shared" si="6"/>
        <v>3</v>
      </c>
      <c r="O165" s="23" t="s">
        <v>594</v>
      </c>
    </row>
    <row r="166" spans="1:15" ht="15.75" thickBot="1" x14ac:dyDescent="0.3">
      <c r="A166" s="6">
        <v>156</v>
      </c>
      <c r="B166" s="33" t="s">
        <v>679</v>
      </c>
      <c r="C166" s="27" t="s">
        <v>24</v>
      </c>
      <c r="D166" s="9" t="s">
        <v>226</v>
      </c>
      <c r="E166" s="22" t="s">
        <v>680</v>
      </c>
      <c r="F166" s="22" t="s">
        <v>670</v>
      </c>
      <c r="G166" s="22" t="s">
        <v>671</v>
      </c>
      <c r="H166" s="22" t="s">
        <v>672</v>
      </c>
      <c r="I166" s="22" t="s">
        <v>310</v>
      </c>
      <c r="J166" s="10">
        <v>3</v>
      </c>
      <c r="K166" s="11" t="s">
        <v>619</v>
      </c>
      <c r="L166" s="11" t="s">
        <v>106</v>
      </c>
      <c r="M166" s="10">
        <v>13.14</v>
      </c>
      <c r="N166" s="13">
        <f t="shared" si="6"/>
        <v>3</v>
      </c>
      <c r="O166" s="23" t="s">
        <v>594</v>
      </c>
    </row>
    <row r="167" spans="1:15" ht="15.75" thickBot="1" x14ac:dyDescent="0.3">
      <c r="A167" s="6">
        <v>157</v>
      </c>
      <c r="B167" s="33" t="s">
        <v>681</v>
      </c>
      <c r="C167" s="27" t="s">
        <v>24</v>
      </c>
      <c r="D167" s="9" t="s">
        <v>226</v>
      </c>
      <c r="E167" s="22" t="s">
        <v>680</v>
      </c>
      <c r="F167" s="22" t="s">
        <v>670</v>
      </c>
      <c r="G167" s="22" t="s">
        <v>671</v>
      </c>
      <c r="H167" s="22" t="s">
        <v>674</v>
      </c>
      <c r="I167" s="22" t="s">
        <v>675</v>
      </c>
      <c r="J167" s="10">
        <v>3</v>
      </c>
      <c r="K167" s="11" t="s">
        <v>619</v>
      </c>
      <c r="L167" s="11" t="s">
        <v>106</v>
      </c>
      <c r="M167" s="10">
        <v>13.14</v>
      </c>
      <c r="N167" s="13">
        <f t="shared" si="6"/>
        <v>3</v>
      </c>
      <c r="O167" s="23" t="s">
        <v>594</v>
      </c>
    </row>
    <row r="168" spans="1:15" ht="15.75" thickBot="1" x14ac:dyDescent="0.3">
      <c r="A168" s="6">
        <v>158</v>
      </c>
      <c r="B168" s="33" t="s">
        <v>682</v>
      </c>
      <c r="C168" s="27" t="s">
        <v>24</v>
      </c>
      <c r="D168" s="9" t="s">
        <v>226</v>
      </c>
      <c r="E168" s="22" t="s">
        <v>680</v>
      </c>
      <c r="F168" s="22" t="s">
        <v>670</v>
      </c>
      <c r="G168" s="22" t="s">
        <v>671</v>
      </c>
      <c r="H168" s="22" t="s">
        <v>677</v>
      </c>
      <c r="I168" s="22" t="s">
        <v>678</v>
      </c>
      <c r="J168" s="10">
        <v>3</v>
      </c>
      <c r="K168" s="11" t="s">
        <v>619</v>
      </c>
      <c r="L168" s="11" t="s">
        <v>106</v>
      </c>
      <c r="M168" s="10">
        <v>13.14</v>
      </c>
      <c r="N168" s="13">
        <f t="shared" si="6"/>
        <v>3</v>
      </c>
      <c r="O168" s="23" t="s">
        <v>594</v>
      </c>
    </row>
    <row r="169" spans="1:15" ht="15.75" thickBot="1" x14ac:dyDescent="0.3">
      <c r="A169" s="6">
        <v>159</v>
      </c>
      <c r="B169" s="33" t="s">
        <v>683</v>
      </c>
      <c r="C169" s="27" t="s">
        <v>24</v>
      </c>
      <c r="D169" s="9" t="s">
        <v>250</v>
      </c>
      <c r="E169" s="22" t="s">
        <v>684</v>
      </c>
      <c r="F169" s="22" t="s">
        <v>670</v>
      </c>
      <c r="G169" s="22" t="s">
        <v>671</v>
      </c>
      <c r="H169" s="22" t="s">
        <v>672</v>
      </c>
      <c r="I169" s="22" t="s">
        <v>310</v>
      </c>
      <c r="J169" s="10">
        <v>3</v>
      </c>
      <c r="K169" s="11" t="s">
        <v>619</v>
      </c>
      <c r="L169" s="11" t="s">
        <v>106</v>
      </c>
      <c r="M169" s="10">
        <v>13.14</v>
      </c>
      <c r="N169" s="13">
        <f t="shared" si="6"/>
        <v>3</v>
      </c>
      <c r="O169" s="23" t="s">
        <v>594</v>
      </c>
    </row>
    <row r="170" spans="1:15" ht="15.75" thickBot="1" x14ac:dyDescent="0.3">
      <c r="A170" s="6">
        <v>160</v>
      </c>
      <c r="B170" s="33" t="s">
        <v>685</v>
      </c>
      <c r="C170" s="27" t="s">
        <v>24</v>
      </c>
      <c r="D170" s="9" t="s">
        <v>250</v>
      </c>
      <c r="E170" s="22" t="s">
        <v>684</v>
      </c>
      <c r="F170" s="22" t="s">
        <v>670</v>
      </c>
      <c r="G170" s="22" t="s">
        <v>671</v>
      </c>
      <c r="H170" s="22" t="s">
        <v>674</v>
      </c>
      <c r="I170" s="22" t="s">
        <v>675</v>
      </c>
      <c r="J170" s="10">
        <v>3</v>
      </c>
      <c r="K170" s="11" t="s">
        <v>619</v>
      </c>
      <c r="L170" s="11" t="s">
        <v>106</v>
      </c>
      <c r="M170" s="10">
        <v>13.14</v>
      </c>
      <c r="N170" s="13">
        <f t="shared" si="6"/>
        <v>3</v>
      </c>
      <c r="O170" s="23" t="s">
        <v>594</v>
      </c>
    </row>
    <row r="171" spans="1:15" ht="15.75" thickBot="1" x14ac:dyDescent="0.3">
      <c r="A171" s="6">
        <v>161</v>
      </c>
      <c r="B171" s="33" t="s">
        <v>686</v>
      </c>
      <c r="C171" s="27" t="s">
        <v>24</v>
      </c>
      <c r="D171" s="9" t="s">
        <v>250</v>
      </c>
      <c r="E171" s="22" t="s">
        <v>684</v>
      </c>
      <c r="F171" s="22" t="s">
        <v>670</v>
      </c>
      <c r="G171" s="22" t="s">
        <v>671</v>
      </c>
      <c r="H171" s="22" t="s">
        <v>677</v>
      </c>
      <c r="I171" s="22" t="s">
        <v>678</v>
      </c>
      <c r="J171" s="10">
        <v>3</v>
      </c>
      <c r="K171" s="11" t="s">
        <v>619</v>
      </c>
      <c r="L171" s="11" t="s">
        <v>106</v>
      </c>
      <c r="M171" s="10">
        <v>13.14</v>
      </c>
      <c r="N171" s="13">
        <f t="shared" si="6"/>
        <v>3</v>
      </c>
      <c r="O171" s="23" t="s">
        <v>594</v>
      </c>
    </row>
    <row r="172" spans="1:15" ht="15.75" thickBot="1" x14ac:dyDescent="0.3">
      <c r="A172" s="6">
        <v>162</v>
      </c>
      <c r="B172" s="33" t="s">
        <v>687</v>
      </c>
      <c r="C172" s="27" t="s">
        <v>24</v>
      </c>
      <c r="D172" s="9" t="s">
        <v>282</v>
      </c>
      <c r="E172" s="22" t="s">
        <v>688</v>
      </c>
      <c r="F172" s="22" t="s">
        <v>689</v>
      </c>
      <c r="G172" s="22" t="s">
        <v>690</v>
      </c>
      <c r="H172" s="22" t="s">
        <v>691</v>
      </c>
      <c r="I172" s="22" t="s">
        <v>692</v>
      </c>
      <c r="J172" s="10">
        <v>12</v>
      </c>
      <c r="K172" s="11" t="s">
        <v>693</v>
      </c>
      <c r="L172" s="11" t="s">
        <v>694</v>
      </c>
      <c r="M172" s="10">
        <v>52.14</v>
      </c>
      <c r="N172" s="7">
        <f>J172*100%</f>
        <v>12</v>
      </c>
      <c r="O172" s="23" t="s">
        <v>594</v>
      </c>
    </row>
    <row r="173" spans="1:15" ht="15.75" thickBot="1" x14ac:dyDescent="0.3">
      <c r="A173" s="6">
        <v>163</v>
      </c>
      <c r="B173" s="33" t="s">
        <v>695</v>
      </c>
      <c r="C173" s="27" t="s">
        <v>24</v>
      </c>
      <c r="D173" s="9" t="s">
        <v>282</v>
      </c>
      <c r="E173" s="22" t="s">
        <v>688</v>
      </c>
      <c r="F173" s="22" t="s">
        <v>696</v>
      </c>
      <c r="G173" s="22" t="s">
        <v>697</v>
      </c>
      <c r="H173" s="22" t="s">
        <v>698</v>
      </c>
      <c r="I173" s="22" t="s">
        <v>699</v>
      </c>
      <c r="J173" s="10">
        <v>1</v>
      </c>
      <c r="K173" s="11" t="s">
        <v>606</v>
      </c>
      <c r="L173" s="11" t="s">
        <v>700</v>
      </c>
      <c r="M173" s="10">
        <v>56.43</v>
      </c>
      <c r="N173" s="7">
        <f>J173*100%</f>
        <v>1</v>
      </c>
      <c r="O173" s="23" t="s">
        <v>594</v>
      </c>
    </row>
    <row r="174" spans="1:15" ht="15.75" thickBot="1" x14ac:dyDescent="0.3">
      <c r="A174" s="6">
        <v>164</v>
      </c>
      <c r="B174" s="33" t="s">
        <v>701</v>
      </c>
      <c r="C174" s="27" t="s">
        <v>24</v>
      </c>
      <c r="D174" s="9" t="s">
        <v>282</v>
      </c>
      <c r="E174" s="22" t="s">
        <v>688</v>
      </c>
      <c r="F174" s="22" t="s">
        <v>696</v>
      </c>
      <c r="G174" s="22" t="s">
        <v>702</v>
      </c>
      <c r="H174" s="22" t="s">
        <v>703</v>
      </c>
      <c r="I174" s="22" t="s">
        <v>704</v>
      </c>
      <c r="J174" s="10">
        <v>1</v>
      </c>
      <c r="K174" s="11" t="s">
        <v>606</v>
      </c>
      <c r="L174" s="11" t="s">
        <v>705</v>
      </c>
      <c r="M174" s="10">
        <v>60.71</v>
      </c>
      <c r="N174" s="7">
        <f>J174*80%</f>
        <v>0.8</v>
      </c>
      <c r="O174" s="23" t="s">
        <v>594</v>
      </c>
    </row>
    <row r="175" spans="1:15" ht="15.75" thickBot="1" x14ac:dyDescent="0.3">
      <c r="A175" s="6">
        <v>165</v>
      </c>
      <c r="B175" s="33" t="s">
        <v>706</v>
      </c>
      <c r="C175" s="27" t="s">
        <v>24</v>
      </c>
      <c r="D175" s="9" t="s">
        <v>304</v>
      </c>
      <c r="E175" s="22" t="s">
        <v>707</v>
      </c>
      <c r="F175" s="22" t="s">
        <v>708</v>
      </c>
      <c r="G175" s="22" t="s">
        <v>709</v>
      </c>
      <c r="H175" s="22" t="s">
        <v>710</v>
      </c>
      <c r="I175" s="22" t="s">
        <v>711</v>
      </c>
      <c r="J175" s="10">
        <v>1</v>
      </c>
      <c r="K175" s="11" t="s">
        <v>693</v>
      </c>
      <c r="L175" s="11" t="s">
        <v>705</v>
      </c>
      <c r="M175" s="10">
        <v>52</v>
      </c>
      <c r="N175" s="7">
        <f t="shared" ref="N175:N191" si="7">J175*100%</f>
        <v>1</v>
      </c>
      <c r="O175" s="23" t="s">
        <v>594</v>
      </c>
    </row>
    <row r="176" spans="1:15" ht="15.75" thickBot="1" x14ac:dyDescent="0.3">
      <c r="A176" s="6">
        <v>166</v>
      </c>
      <c r="B176" s="33" t="s">
        <v>712</v>
      </c>
      <c r="C176" s="27" t="s">
        <v>24</v>
      </c>
      <c r="D176" s="9" t="s">
        <v>304</v>
      </c>
      <c r="E176" s="22" t="s">
        <v>713</v>
      </c>
      <c r="F176" s="22" t="s">
        <v>714</v>
      </c>
      <c r="G176" s="22" t="s">
        <v>715</v>
      </c>
      <c r="H176" s="22" t="s">
        <v>716</v>
      </c>
      <c r="I176" s="22" t="s">
        <v>717</v>
      </c>
      <c r="J176" s="10">
        <v>1</v>
      </c>
      <c r="K176" s="11" t="s">
        <v>718</v>
      </c>
      <c r="L176" s="11" t="s">
        <v>705</v>
      </c>
      <c r="M176" s="10">
        <v>65.14</v>
      </c>
      <c r="N176" s="7">
        <f t="shared" si="7"/>
        <v>1</v>
      </c>
      <c r="O176" s="23" t="s">
        <v>594</v>
      </c>
    </row>
    <row r="177" spans="1:15" ht="15.75" thickBot="1" x14ac:dyDescent="0.3">
      <c r="A177" s="6">
        <v>167</v>
      </c>
      <c r="B177" s="33" t="s">
        <v>719</v>
      </c>
      <c r="C177" s="27" t="s">
        <v>24</v>
      </c>
      <c r="D177" s="9" t="s">
        <v>320</v>
      </c>
      <c r="E177" s="22" t="s">
        <v>720</v>
      </c>
      <c r="F177" s="22" t="s">
        <v>721</v>
      </c>
      <c r="G177" s="22" t="s">
        <v>722</v>
      </c>
      <c r="H177" s="22" t="s">
        <v>723</v>
      </c>
      <c r="I177" s="22" t="s">
        <v>724</v>
      </c>
      <c r="J177" s="10">
        <v>1</v>
      </c>
      <c r="K177" s="11" t="s">
        <v>725</v>
      </c>
      <c r="L177" s="11" t="s">
        <v>106</v>
      </c>
      <c r="M177" s="10">
        <v>8.7100000000000009</v>
      </c>
      <c r="N177" s="13">
        <f t="shared" si="7"/>
        <v>1</v>
      </c>
      <c r="O177" s="23" t="s">
        <v>594</v>
      </c>
    </row>
    <row r="178" spans="1:15" ht="15.75" thickBot="1" x14ac:dyDescent="0.3">
      <c r="A178" s="6">
        <v>168</v>
      </c>
      <c r="B178" s="33" t="s">
        <v>726</v>
      </c>
      <c r="C178" s="27" t="s">
        <v>24</v>
      </c>
      <c r="D178" s="9" t="s">
        <v>335</v>
      </c>
      <c r="E178" s="22" t="s">
        <v>727</v>
      </c>
      <c r="F178" s="22" t="s">
        <v>728</v>
      </c>
      <c r="G178" s="22" t="s">
        <v>729</v>
      </c>
      <c r="H178" s="24" t="s">
        <v>730</v>
      </c>
      <c r="I178" s="22" t="s">
        <v>731</v>
      </c>
      <c r="J178" s="10">
        <v>1</v>
      </c>
      <c r="K178" s="12">
        <v>43009</v>
      </c>
      <c r="L178" s="12">
        <v>43100</v>
      </c>
      <c r="M178" s="10">
        <v>13</v>
      </c>
      <c r="N178" s="13">
        <f t="shared" si="7"/>
        <v>1</v>
      </c>
      <c r="O178" s="23" t="s">
        <v>594</v>
      </c>
    </row>
    <row r="179" spans="1:15" ht="15.75" thickBot="1" x14ac:dyDescent="0.3">
      <c r="A179" s="6">
        <v>169</v>
      </c>
      <c r="B179" s="33" t="s">
        <v>732</v>
      </c>
      <c r="C179" s="27" t="s">
        <v>24</v>
      </c>
      <c r="D179" s="9" t="s">
        <v>335</v>
      </c>
      <c r="E179" s="22" t="s">
        <v>727</v>
      </c>
      <c r="F179" s="22" t="s">
        <v>728</v>
      </c>
      <c r="G179" s="22" t="s">
        <v>729</v>
      </c>
      <c r="H179" s="24" t="s">
        <v>733</v>
      </c>
      <c r="I179" s="22" t="s">
        <v>734</v>
      </c>
      <c r="J179" s="10">
        <v>1</v>
      </c>
      <c r="K179" s="12">
        <v>43009</v>
      </c>
      <c r="L179" s="12">
        <v>43100</v>
      </c>
      <c r="M179" s="10">
        <v>13</v>
      </c>
      <c r="N179" s="13">
        <f t="shared" si="7"/>
        <v>1</v>
      </c>
      <c r="O179" s="23" t="s">
        <v>594</v>
      </c>
    </row>
    <row r="180" spans="1:15" ht="15.75" thickBot="1" x14ac:dyDescent="0.3">
      <c r="A180" s="6">
        <v>170</v>
      </c>
      <c r="B180" s="33" t="s">
        <v>735</v>
      </c>
      <c r="C180" s="27" t="s">
        <v>24</v>
      </c>
      <c r="D180" s="9" t="s">
        <v>335</v>
      </c>
      <c r="E180" s="22" t="s">
        <v>727</v>
      </c>
      <c r="F180" s="22" t="s">
        <v>728</v>
      </c>
      <c r="G180" s="22" t="s">
        <v>736</v>
      </c>
      <c r="H180" s="22" t="s">
        <v>736</v>
      </c>
      <c r="I180" s="22" t="s">
        <v>736</v>
      </c>
      <c r="J180" s="10">
        <v>0</v>
      </c>
      <c r="K180" s="8">
        <v>43100</v>
      </c>
      <c r="L180" s="8">
        <v>43100</v>
      </c>
      <c r="M180" s="10">
        <v>0</v>
      </c>
      <c r="N180" s="13">
        <f t="shared" si="7"/>
        <v>0</v>
      </c>
      <c r="O180" s="23" t="s">
        <v>594</v>
      </c>
    </row>
    <row r="181" spans="1:15" ht="15.75" thickBot="1" x14ac:dyDescent="0.3">
      <c r="A181" s="6">
        <v>171</v>
      </c>
      <c r="B181" s="33" t="s">
        <v>737</v>
      </c>
      <c r="C181" s="27" t="s">
        <v>24</v>
      </c>
      <c r="D181" s="9" t="s">
        <v>357</v>
      </c>
      <c r="E181" s="22" t="s">
        <v>738</v>
      </c>
      <c r="F181" s="22" t="s">
        <v>739</v>
      </c>
      <c r="G181" s="22" t="s">
        <v>740</v>
      </c>
      <c r="H181" s="22" t="s">
        <v>741</v>
      </c>
      <c r="I181" s="22" t="s">
        <v>742</v>
      </c>
      <c r="J181" s="10">
        <v>5</v>
      </c>
      <c r="K181" s="11" t="s">
        <v>718</v>
      </c>
      <c r="L181" s="11" t="s">
        <v>705</v>
      </c>
      <c r="M181" s="10">
        <v>65</v>
      </c>
      <c r="N181" s="7">
        <f t="shared" si="7"/>
        <v>5</v>
      </c>
      <c r="O181" s="23" t="s">
        <v>594</v>
      </c>
    </row>
    <row r="182" spans="1:15" ht="15.75" thickBot="1" x14ac:dyDescent="0.3">
      <c r="A182" s="6">
        <v>172</v>
      </c>
      <c r="B182" s="33" t="s">
        <v>743</v>
      </c>
      <c r="C182" s="27" t="s">
        <v>24</v>
      </c>
      <c r="D182" s="9" t="s">
        <v>357</v>
      </c>
      <c r="E182" s="22" t="s">
        <v>744</v>
      </c>
      <c r="F182" s="22" t="s">
        <v>745</v>
      </c>
      <c r="G182" s="22" t="s">
        <v>746</v>
      </c>
      <c r="H182" s="22" t="s">
        <v>747</v>
      </c>
      <c r="I182" s="22" t="s">
        <v>748</v>
      </c>
      <c r="J182" s="10">
        <v>1</v>
      </c>
      <c r="K182" s="11" t="s">
        <v>718</v>
      </c>
      <c r="L182" s="11" t="s">
        <v>705</v>
      </c>
      <c r="M182" s="10">
        <v>65</v>
      </c>
      <c r="N182" s="7">
        <f t="shared" si="7"/>
        <v>1</v>
      </c>
      <c r="O182" s="23" t="s">
        <v>594</v>
      </c>
    </row>
    <row r="183" spans="1:15" ht="15.75" thickBot="1" x14ac:dyDescent="0.3">
      <c r="A183" s="6">
        <v>173</v>
      </c>
      <c r="B183" s="33" t="s">
        <v>749</v>
      </c>
      <c r="C183" s="27" t="s">
        <v>24</v>
      </c>
      <c r="D183" s="9" t="s">
        <v>360</v>
      </c>
      <c r="E183" s="22" t="s">
        <v>750</v>
      </c>
      <c r="F183" s="22" t="s">
        <v>751</v>
      </c>
      <c r="G183" s="22" t="s">
        <v>752</v>
      </c>
      <c r="H183" s="22" t="s">
        <v>753</v>
      </c>
      <c r="I183" s="22" t="s">
        <v>754</v>
      </c>
      <c r="J183" s="10">
        <v>1</v>
      </c>
      <c r="K183" s="11" t="s">
        <v>718</v>
      </c>
      <c r="L183" s="11" t="s">
        <v>106</v>
      </c>
      <c r="M183" s="10">
        <v>13</v>
      </c>
      <c r="N183" s="13">
        <f t="shared" si="7"/>
        <v>1</v>
      </c>
      <c r="O183" s="23" t="s">
        <v>594</v>
      </c>
    </row>
    <row r="184" spans="1:15" ht="15.75" thickBot="1" x14ac:dyDescent="0.3">
      <c r="A184" s="6">
        <v>174</v>
      </c>
      <c r="B184" s="33" t="s">
        <v>755</v>
      </c>
      <c r="C184" s="27" t="s">
        <v>24</v>
      </c>
      <c r="D184" s="9" t="s">
        <v>360</v>
      </c>
      <c r="E184" s="22" t="s">
        <v>756</v>
      </c>
      <c r="F184" s="22" t="s">
        <v>757</v>
      </c>
      <c r="G184" s="22" t="s">
        <v>758</v>
      </c>
      <c r="H184" s="22" t="s">
        <v>759</v>
      </c>
      <c r="I184" s="22" t="s">
        <v>760</v>
      </c>
      <c r="J184" s="10">
        <v>1</v>
      </c>
      <c r="K184" s="11" t="s">
        <v>718</v>
      </c>
      <c r="L184" s="11" t="s">
        <v>761</v>
      </c>
      <c r="M184" s="10">
        <v>13</v>
      </c>
      <c r="N184" s="13">
        <f t="shared" si="7"/>
        <v>1</v>
      </c>
      <c r="O184" s="23" t="s">
        <v>594</v>
      </c>
    </row>
    <row r="185" spans="1:15" ht="15.75" thickBot="1" x14ac:dyDescent="0.3">
      <c r="A185" s="6">
        <v>175</v>
      </c>
      <c r="B185" s="33" t="s">
        <v>762</v>
      </c>
      <c r="C185" s="27" t="s">
        <v>24</v>
      </c>
      <c r="D185" s="9" t="s">
        <v>363</v>
      </c>
      <c r="E185" s="22" t="s">
        <v>763</v>
      </c>
      <c r="F185" s="22" t="s">
        <v>764</v>
      </c>
      <c r="G185" s="22" t="s">
        <v>765</v>
      </c>
      <c r="H185" s="22" t="s">
        <v>766</v>
      </c>
      <c r="I185" s="22" t="s">
        <v>767</v>
      </c>
      <c r="J185" s="10">
        <v>1</v>
      </c>
      <c r="K185" s="11" t="s">
        <v>718</v>
      </c>
      <c r="L185" s="11" t="s">
        <v>768</v>
      </c>
      <c r="M185" s="10">
        <v>43</v>
      </c>
      <c r="N185" s="7">
        <f t="shared" si="7"/>
        <v>1</v>
      </c>
      <c r="O185" s="23" t="s">
        <v>594</v>
      </c>
    </row>
    <row r="186" spans="1:15" ht="15.75" thickBot="1" x14ac:dyDescent="0.3">
      <c r="A186" s="6">
        <v>176</v>
      </c>
      <c r="B186" s="33" t="s">
        <v>769</v>
      </c>
      <c r="C186" s="27" t="s">
        <v>24</v>
      </c>
      <c r="D186" s="9" t="s">
        <v>371</v>
      </c>
      <c r="E186" s="22" t="s">
        <v>770</v>
      </c>
      <c r="F186" s="22" t="s">
        <v>771</v>
      </c>
      <c r="G186" s="22" t="s">
        <v>772</v>
      </c>
      <c r="H186" s="22" t="s">
        <v>773</v>
      </c>
      <c r="I186" s="22" t="s">
        <v>774</v>
      </c>
      <c r="J186" s="10">
        <v>3</v>
      </c>
      <c r="K186" s="11" t="s">
        <v>619</v>
      </c>
      <c r="L186" s="11" t="s">
        <v>761</v>
      </c>
      <c r="M186" s="10">
        <v>39</v>
      </c>
      <c r="N186" s="7">
        <f>J186*100%</f>
        <v>3</v>
      </c>
      <c r="O186" s="23" t="s">
        <v>594</v>
      </c>
    </row>
    <row r="187" spans="1:15" ht="15.75" thickBot="1" x14ac:dyDescent="0.3">
      <c r="A187" s="6">
        <v>177</v>
      </c>
      <c r="B187" s="33" t="s">
        <v>775</v>
      </c>
      <c r="C187" s="27" t="s">
        <v>24</v>
      </c>
      <c r="D187" s="9" t="s">
        <v>371</v>
      </c>
      <c r="E187" s="22" t="s">
        <v>770</v>
      </c>
      <c r="F187" s="22" t="s">
        <v>771</v>
      </c>
      <c r="G187" s="22" t="s">
        <v>772</v>
      </c>
      <c r="H187" s="22" t="s">
        <v>776</v>
      </c>
      <c r="I187" s="22" t="s">
        <v>777</v>
      </c>
      <c r="J187" s="10">
        <v>3</v>
      </c>
      <c r="K187" s="11" t="s">
        <v>619</v>
      </c>
      <c r="L187" s="11" t="s">
        <v>761</v>
      </c>
      <c r="M187" s="10">
        <v>39</v>
      </c>
      <c r="N187" s="7">
        <f t="shared" si="7"/>
        <v>3</v>
      </c>
      <c r="O187" s="23" t="s">
        <v>594</v>
      </c>
    </row>
    <row r="188" spans="1:15" ht="15.75" thickBot="1" x14ac:dyDescent="0.3">
      <c r="A188" s="6">
        <v>178</v>
      </c>
      <c r="B188" s="33" t="s">
        <v>778</v>
      </c>
      <c r="C188" s="27" t="s">
        <v>24</v>
      </c>
      <c r="D188" s="9" t="s">
        <v>371</v>
      </c>
      <c r="E188" s="22" t="s">
        <v>770</v>
      </c>
      <c r="F188" s="22" t="s">
        <v>771</v>
      </c>
      <c r="G188" s="22" t="s">
        <v>772</v>
      </c>
      <c r="H188" s="22" t="s">
        <v>779</v>
      </c>
      <c r="I188" s="22" t="s">
        <v>780</v>
      </c>
      <c r="J188" s="10">
        <v>3</v>
      </c>
      <c r="K188" s="11" t="s">
        <v>619</v>
      </c>
      <c r="L188" s="11" t="s">
        <v>761</v>
      </c>
      <c r="M188" s="10">
        <v>39</v>
      </c>
      <c r="N188" s="7">
        <f t="shared" si="7"/>
        <v>3</v>
      </c>
      <c r="O188" s="23" t="s">
        <v>594</v>
      </c>
    </row>
    <row r="189" spans="1:15" ht="15.75" thickBot="1" x14ac:dyDescent="0.3">
      <c r="A189" s="6">
        <v>179</v>
      </c>
      <c r="B189" s="33" t="s">
        <v>781</v>
      </c>
      <c r="C189" s="27" t="s">
        <v>24</v>
      </c>
      <c r="D189" s="9" t="s">
        <v>371</v>
      </c>
      <c r="E189" s="22" t="s">
        <v>782</v>
      </c>
      <c r="F189" s="22" t="s">
        <v>783</v>
      </c>
      <c r="G189" s="22" t="s">
        <v>784</v>
      </c>
      <c r="H189" s="22" t="s">
        <v>785</v>
      </c>
      <c r="I189" s="22" t="s">
        <v>786</v>
      </c>
      <c r="J189" s="10">
        <v>9</v>
      </c>
      <c r="K189" s="11" t="s">
        <v>725</v>
      </c>
      <c r="L189" s="11" t="s">
        <v>761</v>
      </c>
      <c r="M189" s="10">
        <v>34.57</v>
      </c>
      <c r="N189" s="7">
        <f t="shared" si="7"/>
        <v>9</v>
      </c>
      <c r="O189" s="23" t="s">
        <v>594</v>
      </c>
    </row>
    <row r="190" spans="1:15" ht="15.75" thickBot="1" x14ac:dyDescent="0.3">
      <c r="A190" s="6">
        <v>180</v>
      </c>
      <c r="B190" s="33" t="s">
        <v>787</v>
      </c>
      <c r="C190" s="27" t="s">
        <v>24</v>
      </c>
      <c r="D190" s="9" t="s">
        <v>375</v>
      </c>
      <c r="E190" s="22" t="s">
        <v>788</v>
      </c>
      <c r="F190" s="22" t="s">
        <v>789</v>
      </c>
      <c r="G190" s="22" t="s">
        <v>790</v>
      </c>
      <c r="H190" s="22" t="s">
        <v>791</v>
      </c>
      <c r="I190" s="22" t="s">
        <v>792</v>
      </c>
      <c r="J190" s="10">
        <v>1</v>
      </c>
      <c r="K190" s="11" t="s">
        <v>793</v>
      </c>
      <c r="L190" s="11" t="s">
        <v>705</v>
      </c>
      <c r="M190" s="10">
        <v>56.43</v>
      </c>
      <c r="N190" s="13">
        <f t="shared" si="7"/>
        <v>1</v>
      </c>
      <c r="O190" s="23" t="s">
        <v>594</v>
      </c>
    </row>
    <row r="191" spans="1:15" ht="15.75" thickBot="1" x14ac:dyDescent="0.3">
      <c r="A191" s="6">
        <v>181</v>
      </c>
      <c r="B191" s="33" t="s">
        <v>794</v>
      </c>
      <c r="C191" s="27" t="s">
        <v>24</v>
      </c>
      <c r="D191" s="9" t="s">
        <v>375</v>
      </c>
      <c r="E191" s="22" t="s">
        <v>788</v>
      </c>
      <c r="F191" s="22" t="s">
        <v>789</v>
      </c>
      <c r="G191" s="22" t="s">
        <v>795</v>
      </c>
      <c r="H191" s="22" t="s">
        <v>796</v>
      </c>
      <c r="I191" s="22" t="s">
        <v>797</v>
      </c>
      <c r="J191" s="10">
        <v>2</v>
      </c>
      <c r="K191" s="11" t="s">
        <v>693</v>
      </c>
      <c r="L191" s="11" t="s">
        <v>705</v>
      </c>
      <c r="M191" s="10">
        <v>52</v>
      </c>
      <c r="N191" s="7">
        <f t="shared" si="7"/>
        <v>2</v>
      </c>
      <c r="O191" s="23" t="s">
        <v>594</v>
      </c>
    </row>
    <row r="192" spans="1:15" ht="15.75" thickBot="1" x14ac:dyDescent="0.3">
      <c r="A192" s="6">
        <v>182</v>
      </c>
      <c r="B192" s="33" t="s">
        <v>798</v>
      </c>
      <c r="C192" s="27" t="s">
        <v>24</v>
      </c>
      <c r="D192" s="9" t="s">
        <v>375</v>
      </c>
      <c r="E192" s="22" t="s">
        <v>799</v>
      </c>
      <c r="F192" s="22" t="s">
        <v>800</v>
      </c>
      <c r="G192" s="22" t="s">
        <v>801</v>
      </c>
      <c r="H192" s="22" t="s">
        <v>802</v>
      </c>
      <c r="I192" s="22" t="s">
        <v>803</v>
      </c>
      <c r="J192" s="10">
        <v>1</v>
      </c>
      <c r="K192" s="11" t="s">
        <v>693</v>
      </c>
      <c r="L192" s="11" t="s">
        <v>705</v>
      </c>
      <c r="M192" s="10">
        <v>52</v>
      </c>
      <c r="N192" s="7">
        <f>J192*100%</f>
        <v>1</v>
      </c>
      <c r="O192" s="23" t="s">
        <v>594</v>
      </c>
    </row>
    <row r="193" spans="1:15" ht="15.75" thickBot="1" x14ac:dyDescent="0.3">
      <c r="A193" s="6">
        <v>183</v>
      </c>
      <c r="B193" s="33" t="s">
        <v>804</v>
      </c>
      <c r="C193" s="27" t="s">
        <v>24</v>
      </c>
      <c r="D193" s="9" t="s">
        <v>379</v>
      </c>
      <c r="E193" s="22" t="s">
        <v>805</v>
      </c>
      <c r="F193" s="22" t="s">
        <v>806</v>
      </c>
      <c r="G193" s="22" t="s">
        <v>807</v>
      </c>
      <c r="H193" s="22" t="s">
        <v>808</v>
      </c>
      <c r="I193" s="22" t="s">
        <v>809</v>
      </c>
      <c r="J193" s="10">
        <v>31</v>
      </c>
      <c r="K193" s="11" t="s">
        <v>810</v>
      </c>
      <c r="L193" s="11" t="s">
        <v>705</v>
      </c>
      <c r="M193" s="10">
        <v>67.569999999999993</v>
      </c>
      <c r="N193" s="7">
        <f>J193*25%</f>
        <v>7.75</v>
      </c>
      <c r="O193" s="23" t="s">
        <v>594</v>
      </c>
    </row>
    <row r="194" spans="1:15" ht="15.75" thickBot="1" x14ac:dyDescent="0.3">
      <c r="A194" s="6">
        <v>184</v>
      </c>
      <c r="B194" s="33" t="s">
        <v>811</v>
      </c>
      <c r="C194" s="27" t="s">
        <v>24</v>
      </c>
      <c r="D194" s="9" t="s">
        <v>379</v>
      </c>
      <c r="E194" s="22" t="s">
        <v>805</v>
      </c>
      <c r="F194" s="22" t="s">
        <v>806</v>
      </c>
      <c r="G194" s="22" t="s">
        <v>807</v>
      </c>
      <c r="H194" s="22" t="s">
        <v>812</v>
      </c>
      <c r="I194" s="22" t="s">
        <v>813</v>
      </c>
      <c r="J194" s="10">
        <v>31</v>
      </c>
      <c r="K194" s="11" t="s">
        <v>810</v>
      </c>
      <c r="L194" s="11" t="s">
        <v>705</v>
      </c>
      <c r="M194" s="10">
        <v>67.569999999999993</v>
      </c>
      <c r="N194" s="7">
        <f>J194*25%</f>
        <v>7.75</v>
      </c>
      <c r="O194" s="23" t="s">
        <v>594</v>
      </c>
    </row>
    <row r="195" spans="1:15" ht="15.75" thickBot="1" x14ac:dyDescent="0.3">
      <c r="A195" s="6">
        <v>185</v>
      </c>
      <c r="B195" s="33" t="s">
        <v>814</v>
      </c>
      <c r="C195" s="27" t="s">
        <v>24</v>
      </c>
      <c r="D195" s="9" t="s">
        <v>393</v>
      </c>
      <c r="E195" s="22" t="s">
        <v>815</v>
      </c>
      <c r="F195" s="22" t="s">
        <v>816</v>
      </c>
      <c r="G195" s="22" t="s">
        <v>817</v>
      </c>
      <c r="H195" s="22" t="s">
        <v>818</v>
      </c>
      <c r="I195" s="22" t="s">
        <v>819</v>
      </c>
      <c r="J195" s="10">
        <v>22</v>
      </c>
      <c r="K195" s="11" t="s">
        <v>820</v>
      </c>
      <c r="L195" s="11" t="s">
        <v>761</v>
      </c>
      <c r="M195" s="10">
        <v>41.57</v>
      </c>
      <c r="N195" s="7">
        <f t="shared" ref="N195:N201" si="8">J195*100%</f>
        <v>22</v>
      </c>
      <c r="O195" s="23" t="s">
        <v>594</v>
      </c>
    </row>
    <row r="196" spans="1:15" ht="15.75" thickBot="1" x14ac:dyDescent="0.3">
      <c r="A196" s="6">
        <v>186</v>
      </c>
      <c r="B196" s="33" t="s">
        <v>821</v>
      </c>
      <c r="C196" s="27" t="s">
        <v>24</v>
      </c>
      <c r="D196" s="9" t="s">
        <v>393</v>
      </c>
      <c r="E196" s="22" t="s">
        <v>815</v>
      </c>
      <c r="F196" s="22" t="s">
        <v>816</v>
      </c>
      <c r="G196" s="22" t="s">
        <v>822</v>
      </c>
      <c r="H196" s="22" t="s">
        <v>823</v>
      </c>
      <c r="I196" s="22" t="s">
        <v>824</v>
      </c>
      <c r="J196" s="10">
        <v>4</v>
      </c>
      <c r="K196" s="11" t="s">
        <v>820</v>
      </c>
      <c r="L196" s="11" t="s">
        <v>761</v>
      </c>
      <c r="M196" s="10">
        <v>41.57</v>
      </c>
      <c r="N196" s="7">
        <f t="shared" si="8"/>
        <v>4</v>
      </c>
      <c r="O196" s="23" t="s">
        <v>594</v>
      </c>
    </row>
    <row r="197" spans="1:15" ht="15.75" thickBot="1" x14ac:dyDescent="0.3">
      <c r="A197" s="6">
        <v>187</v>
      </c>
      <c r="B197" s="33" t="s">
        <v>825</v>
      </c>
      <c r="C197" s="27" t="s">
        <v>24</v>
      </c>
      <c r="D197" s="9" t="s">
        <v>403</v>
      </c>
      <c r="E197" s="22" t="s">
        <v>826</v>
      </c>
      <c r="F197" s="22" t="s">
        <v>827</v>
      </c>
      <c r="G197" s="22" t="s">
        <v>828</v>
      </c>
      <c r="H197" s="22" t="s">
        <v>829</v>
      </c>
      <c r="I197" s="22" t="s">
        <v>830</v>
      </c>
      <c r="J197" s="10">
        <v>1</v>
      </c>
      <c r="K197" s="11" t="s">
        <v>619</v>
      </c>
      <c r="L197" s="11" t="s">
        <v>106</v>
      </c>
      <c r="M197" s="10">
        <v>13.14</v>
      </c>
      <c r="N197" s="13">
        <f t="shared" si="8"/>
        <v>1</v>
      </c>
      <c r="O197" s="23" t="s">
        <v>594</v>
      </c>
    </row>
    <row r="198" spans="1:15" ht="15.75" thickBot="1" x14ac:dyDescent="0.3">
      <c r="A198" s="6">
        <v>188</v>
      </c>
      <c r="B198" s="33" t="s">
        <v>831</v>
      </c>
      <c r="C198" s="27" t="s">
        <v>24</v>
      </c>
      <c r="D198" s="9" t="s">
        <v>416</v>
      </c>
      <c r="E198" s="22" t="s">
        <v>832</v>
      </c>
      <c r="F198" s="22" t="s">
        <v>833</v>
      </c>
      <c r="G198" s="22" t="s">
        <v>834</v>
      </c>
      <c r="H198" s="22" t="s">
        <v>835</v>
      </c>
      <c r="I198" s="22" t="s">
        <v>836</v>
      </c>
      <c r="J198" s="10">
        <v>2</v>
      </c>
      <c r="K198" s="11" t="s">
        <v>718</v>
      </c>
      <c r="L198" s="11" t="s">
        <v>837</v>
      </c>
      <c r="M198" s="10">
        <v>12.86</v>
      </c>
      <c r="N198" s="13">
        <f t="shared" si="8"/>
        <v>2</v>
      </c>
      <c r="O198" s="23" t="s">
        <v>594</v>
      </c>
    </row>
    <row r="199" spans="1:15" ht="15.75" thickBot="1" x14ac:dyDescent="0.3">
      <c r="A199" s="6">
        <v>189</v>
      </c>
      <c r="B199" s="33" t="s">
        <v>838</v>
      </c>
      <c r="C199" s="27" t="s">
        <v>24</v>
      </c>
      <c r="D199" s="9" t="s">
        <v>416</v>
      </c>
      <c r="E199" s="22" t="s">
        <v>832</v>
      </c>
      <c r="F199" s="22" t="s">
        <v>833</v>
      </c>
      <c r="G199" s="22" t="s">
        <v>834</v>
      </c>
      <c r="H199" s="22" t="s">
        <v>839</v>
      </c>
      <c r="I199" s="22" t="s">
        <v>840</v>
      </c>
      <c r="J199" s="10">
        <v>2</v>
      </c>
      <c r="K199" s="11" t="s">
        <v>718</v>
      </c>
      <c r="L199" s="11" t="s">
        <v>837</v>
      </c>
      <c r="M199" s="10">
        <v>12.86</v>
      </c>
      <c r="N199" s="13">
        <f t="shared" si="8"/>
        <v>2</v>
      </c>
      <c r="O199" s="23" t="s">
        <v>594</v>
      </c>
    </row>
    <row r="200" spans="1:15" ht="15.75" thickBot="1" x14ac:dyDescent="0.3">
      <c r="A200" s="6">
        <v>190</v>
      </c>
      <c r="B200" s="33" t="s">
        <v>841</v>
      </c>
      <c r="C200" s="27" t="s">
        <v>24</v>
      </c>
      <c r="D200" s="9" t="s">
        <v>421</v>
      </c>
      <c r="E200" s="22" t="s">
        <v>842</v>
      </c>
      <c r="F200" s="22" t="s">
        <v>843</v>
      </c>
      <c r="G200" s="22" t="s">
        <v>844</v>
      </c>
      <c r="H200" s="22" t="s">
        <v>845</v>
      </c>
      <c r="I200" s="22" t="s">
        <v>846</v>
      </c>
      <c r="J200" s="10">
        <v>4</v>
      </c>
      <c r="K200" s="11" t="s">
        <v>820</v>
      </c>
      <c r="L200" s="11" t="s">
        <v>705</v>
      </c>
      <c r="M200" s="10">
        <v>67.86</v>
      </c>
      <c r="N200" s="7">
        <f t="shared" si="8"/>
        <v>4</v>
      </c>
      <c r="O200" s="23" t="s">
        <v>594</v>
      </c>
    </row>
    <row r="201" spans="1:15" ht="15.75" thickBot="1" x14ac:dyDescent="0.3">
      <c r="A201" s="6">
        <v>191</v>
      </c>
      <c r="B201" s="33" t="s">
        <v>847</v>
      </c>
      <c r="C201" s="27" t="s">
        <v>24</v>
      </c>
      <c r="D201" s="9" t="s">
        <v>421</v>
      </c>
      <c r="E201" s="22" t="s">
        <v>842</v>
      </c>
      <c r="F201" s="22" t="s">
        <v>843</v>
      </c>
      <c r="G201" s="22" t="s">
        <v>844</v>
      </c>
      <c r="H201" s="22" t="s">
        <v>848</v>
      </c>
      <c r="I201" s="22" t="s">
        <v>809</v>
      </c>
      <c r="J201" s="10">
        <v>106</v>
      </c>
      <c r="K201" s="11" t="s">
        <v>820</v>
      </c>
      <c r="L201" s="11" t="s">
        <v>705</v>
      </c>
      <c r="M201" s="10">
        <v>67.86</v>
      </c>
      <c r="N201" s="7">
        <f t="shared" si="8"/>
        <v>106</v>
      </c>
      <c r="O201" s="23" t="s">
        <v>594</v>
      </c>
    </row>
    <row r="202" spans="1:15" ht="15.75" thickBot="1" x14ac:dyDescent="0.3">
      <c r="A202" s="6">
        <v>192</v>
      </c>
      <c r="B202" s="33" t="s">
        <v>849</v>
      </c>
      <c r="C202" s="27" t="s">
        <v>24</v>
      </c>
      <c r="D202" s="9" t="s">
        <v>428</v>
      </c>
      <c r="E202" s="22" t="s">
        <v>850</v>
      </c>
      <c r="F202" s="22" t="s">
        <v>843</v>
      </c>
      <c r="G202" s="22" t="s">
        <v>851</v>
      </c>
      <c r="H202" s="22" t="s">
        <v>852</v>
      </c>
      <c r="I202" s="22" t="s">
        <v>853</v>
      </c>
      <c r="J202" s="10">
        <v>5</v>
      </c>
      <c r="K202" s="11" t="s">
        <v>820</v>
      </c>
      <c r="L202" s="11" t="s">
        <v>761</v>
      </c>
      <c r="M202" s="10">
        <v>41.57</v>
      </c>
      <c r="N202" s="7">
        <f>J202*100%</f>
        <v>5</v>
      </c>
      <c r="O202" s="23" t="s">
        <v>594</v>
      </c>
    </row>
    <row r="203" spans="1:15" ht="15.75" thickBot="1" x14ac:dyDescent="0.3">
      <c r="A203" s="6">
        <v>193</v>
      </c>
      <c r="B203" s="33" t="s">
        <v>854</v>
      </c>
      <c r="C203" s="27" t="s">
        <v>24</v>
      </c>
      <c r="D203" s="9" t="s">
        <v>442</v>
      </c>
      <c r="E203" s="22" t="s">
        <v>855</v>
      </c>
      <c r="F203" s="22" t="s">
        <v>843</v>
      </c>
      <c r="G203" s="22" t="s">
        <v>856</v>
      </c>
      <c r="H203" s="22" t="s">
        <v>845</v>
      </c>
      <c r="I203" s="22" t="s">
        <v>857</v>
      </c>
      <c r="J203" s="10">
        <v>8</v>
      </c>
      <c r="K203" s="11" t="s">
        <v>820</v>
      </c>
      <c r="L203" s="11" t="s">
        <v>705</v>
      </c>
      <c r="M203" s="10">
        <v>67.86</v>
      </c>
      <c r="N203" s="7">
        <f>J203*100%</f>
        <v>8</v>
      </c>
      <c r="O203" s="23" t="s">
        <v>594</v>
      </c>
    </row>
    <row r="204" spans="1:15" ht="15.75" thickBot="1" x14ac:dyDescent="0.3">
      <c r="A204" s="6">
        <v>194</v>
      </c>
      <c r="B204" s="33" t="s">
        <v>858</v>
      </c>
      <c r="C204" s="27" t="s">
        <v>24</v>
      </c>
      <c r="D204" s="9" t="s">
        <v>464</v>
      </c>
      <c r="E204" s="22" t="s">
        <v>859</v>
      </c>
      <c r="F204" s="22" t="s">
        <v>843</v>
      </c>
      <c r="G204" s="22" t="s">
        <v>860</v>
      </c>
      <c r="H204" s="22" t="s">
        <v>861</v>
      </c>
      <c r="I204" s="22" t="s">
        <v>846</v>
      </c>
      <c r="J204" s="10">
        <v>8</v>
      </c>
      <c r="K204" s="11" t="s">
        <v>820</v>
      </c>
      <c r="L204" s="11" t="s">
        <v>705</v>
      </c>
      <c r="M204" s="10">
        <v>67.86</v>
      </c>
      <c r="N204" s="7">
        <f>J204*100%</f>
        <v>8</v>
      </c>
      <c r="O204" s="23" t="s">
        <v>594</v>
      </c>
    </row>
    <row r="205" spans="1:15" ht="15.75" thickBot="1" x14ac:dyDescent="0.3">
      <c r="A205" s="6">
        <v>195</v>
      </c>
      <c r="B205" s="33" t="s">
        <v>862</v>
      </c>
      <c r="C205" s="27" t="s">
        <v>24</v>
      </c>
      <c r="D205" s="9" t="s">
        <v>464</v>
      </c>
      <c r="E205" s="22" t="s">
        <v>859</v>
      </c>
      <c r="F205" s="22" t="s">
        <v>843</v>
      </c>
      <c r="G205" s="22" t="s">
        <v>860</v>
      </c>
      <c r="H205" s="22" t="s">
        <v>861</v>
      </c>
      <c r="I205" s="22" t="s">
        <v>863</v>
      </c>
      <c r="J205" s="10">
        <v>1</v>
      </c>
      <c r="K205" s="11" t="s">
        <v>820</v>
      </c>
      <c r="L205" s="11" t="s">
        <v>705</v>
      </c>
      <c r="M205" s="10">
        <v>67.86</v>
      </c>
      <c r="N205" s="7">
        <f t="shared" ref="N205:N213" si="9">J205*100%</f>
        <v>1</v>
      </c>
      <c r="O205" s="23" t="s">
        <v>594</v>
      </c>
    </row>
    <row r="206" spans="1:15" ht="15.75" thickBot="1" x14ac:dyDescent="0.3">
      <c r="A206" s="6">
        <v>196</v>
      </c>
      <c r="B206" s="33" t="s">
        <v>864</v>
      </c>
      <c r="C206" s="27" t="s">
        <v>24</v>
      </c>
      <c r="D206" s="9" t="s">
        <v>467</v>
      </c>
      <c r="E206" s="22" t="s">
        <v>865</v>
      </c>
      <c r="F206" s="22" t="s">
        <v>866</v>
      </c>
      <c r="G206" s="22" t="s">
        <v>867</v>
      </c>
      <c r="H206" s="22" t="s">
        <v>868</v>
      </c>
      <c r="I206" s="22" t="s">
        <v>869</v>
      </c>
      <c r="J206" s="10">
        <v>1</v>
      </c>
      <c r="K206" s="11" t="s">
        <v>820</v>
      </c>
      <c r="L206" s="11" t="s">
        <v>761</v>
      </c>
      <c r="M206" s="10">
        <v>41.57</v>
      </c>
      <c r="N206" s="7">
        <f t="shared" si="9"/>
        <v>1</v>
      </c>
      <c r="O206" s="23" t="s">
        <v>594</v>
      </c>
    </row>
    <row r="207" spans="1:15" ht="15.75" thickBot="1" x14ac:dyDescent="0.3">
      <c r="A207" s="6">
        <v>197</v>
      </c>
      <c r="B207" s="33" t="s">
        <v>870</v>
      </c>
      <c r="C207" s="27" t="s">
        <v>24</v>
      </c>
      <c r="D207" s="9" t="s">
        <v>467</v>
      </c>
      <c r="E207" s="22" t="s">
        <v>865</v>
      </c>
      <c r="F207" s="22" t="s">
        <v>866</v>
      </c>
      <c r="G207" s="22" t="s">
        <v>871</v>
      </c>
      <c r="H207" s="22" t="s">
        <v>872</v>
      </c>
      <c r="I207" s="22" t="s">
        <v>873</v>
      </c>
      <c r="J207" s="10">
        <v>5</v>
      </c>
      <c r="K207" s="11" t="s">
        <v>820</v>
      </c>
      <c r="L207" s="11" t="s">
        <v>761</v>
      </c>
      <c r="M207" s="10">
        <v>41.57</v>
      </c>
      <c r="N207" s="7">
        <f t="shared" si="9"/>
        <v>5</v>
      </c>
      <c r="O207" s="23" t="s">
        <v>594</v>
      </c>
    </row>
    <row r="208" spans="1:15" ht="15.75" thickBot="1" x14ac:dyDescent="0.3">
      <c r="A208" s="6">
        <v>198</v>
      </c>
      <c r="B208" s="33" t="s">
        <v>874</v>
      </c>
      <c r="C208" s="27" t="s">
        <v>24</v>
      </c>
      <c r="D208" s="9" t="s">
        <v>467</v>
      </c>
      <c r="E208" s="22" t="s">
        <v>865</v>
      </c>
      <c r="F208" s="22" t="s">
        <v>866</v>
      </c>
      <c r="G208" s="22" t="s">
        <v>871</v>
      </c>
      <c r="H208" s="22" t="s">
        <v>808</v>
      </c>
      <c r="I208" s="22" t="s">
        <v>809</v>
      </c>
      <c r="J208" s="10">
        <v>39</v>
      </c>
      <c r="K208" s="11" t="s">
        <v>820</v>
      </c>
      <c r="L208" s="11" t="s">
        <v>761</v>
      </c>
      <c r="M208" s="10">
        <v>41.57</v>
      </c>
      <c r="N208" s="7">
        <f t="shared" si="9"/>
        <v>39</v>
      </c>
      <c r="O208" s="23" t="s">
        <v>594</v>
      </c>
    </row>
    <row r="209" spans="1:15" ht="15.75" thickBot="1" x14ac:dyDescent="0.3">
      <c r="A209" s="6">
        <v>199</v>
      </c>
      <c r="B209" s="33" t="s">
        <v>875</v>
      </c>
      <c r="C209" s="27" t="s">
        <v>24</v>
      </c>
      <c r="D209" s="9" t="s">
        <v>470</v>
      </c>
      <c r="E209" s="22" t="s">
        <v>876</v>
      </c>
      <c r="F209" s="22" t="s">
        <v>866</v>
      </c>
      <c r="G209" s="22" t="s">
        <v>867</v>
      </c>
      <c r="H209" s="22" t="s">
        <v>877</v>
      </c>
      <c r="I209" s="22" t="s">
        <v>869</v>
      </c>
      <c r="J209" s="10">
        <v>1</v>
      </c>
      <c r="K209" s="11" t="s">
        <v>820</v>
      </c>
      <c r="L209" s="11" t="s">
        <v>761</v>
      </c>
      <c r="M209" s="10">
        <v>41.57</v>
      </c>
      <c r="N209" s="7">
        <f t="shared" si="9"/>
        <v>1</v>
      </c>
      <c r="O209" s="23" t="s">
        <v>594</v>
      </c>
    </row>
    <row r="210" spans="1:15" ht="15.75" thickBot="1" x14ac:dyDescent="0.3">
      <c r="A210" s="6">
        <v>200</v>
      </c>
      <c r="B210" s="33" t="s">
        <v>878</v>
      </c>
      <c r="C210" s="27" t="s">
        <v>24</v>
      </c>
      <c r="D210" s="9" t="s">
        <v>470</v>
      </c>
      <c r="E210" s="22" t="s">
        <v>876</v>
      </c>
      <c r="F210" s="22" t="s">
        <v>866</v>
      </c>
      <c r="G210" s="22" t="s">
        <v>871</v>
      </c>
      <c r="H210" s="22" t="s">
        <v>872</v>
      </c>
      <c r="I210" s="22" t="s">
        <v>873</v>
      </c>
      <c r="J210" s="10">
        <v>5</v>
      </c>
      <c r="K210" s="11" t="s">
        <v>820</v>
      </c>
      <c r="L210" s="11" t="s">
        <v>761</v>
      </c>
      <c r="M210" s="10">
        <v>41.57</v>
      </c>
      <c r="N210" s="7">
        <f t="shared" si="9"/>
        <v>5</v>
      </c>
      <c r="O210" s="23" t="s">
        <v>594</v>
      </c>
    </row>
    <row r="211" spans="1:15" ht="15.75" thickBot="1" x14ac:dyDescent="0.3">
      <c r="A211" s="6">
        <v>201</v>
      </c>
      <c r="B211" s="33" t="s">
        <v>879</v>
      </c>
      <c r="C211" s="27" t="s">
        <v>24</v>
      </c>
      <c r="D211" s="9" t="s">
        <v>481</v>
      </c>
      <c r="E211" s="22" t="s">
        <v>880</v>
      </c>
      <c r="F211" s="22" t="s">
        <v>881</v>
      </c>
      <c r="G211" s="22" t="s">
        <v>882</v>
      </c>
      <c r="H211" s="25" t="s">
        <v>883</v>
      </c>
      <c r="I211" s="22" t="s">
        <v>884</v>
      </c>
      <c r="J211" s="10">
        <v>12</v>
      </c>
      <c r="K211" s="11" t="s">
        <v>885</v>
      </c>
      <c r="L211" s="11" t="s">
        <v>106</v>
      </c>
      <c r="M211" s="10">
        <v>14.86</v>
      </c>
      <c r="N211" s="13">
        <f t="shared" si="9"/>
        <v>12</v>
      </c>
      <c r="O211" s="23" t="s">
        <v>594</v>
      </c>
    </row>
    <row r="212" spans="1:15" ht="15.75" thickBot="1" x14ac:dyDescent="0.3">
      <c r="A212" s="6">
        <v>202</v>
      </c>
      <c r="B212" s="33" t="s">
        <v>886</v>
      </c>
      <c r="C212" s="27" t="s">
        <v>24</v>
      </c>
      <c r="D212" s="9" t="s">
        <v>481</v>
      </c>
      <c r="E212" s="22" t="s">
        <v>880</v>
      </c>
      <c r="F212" s="22" t="s">
        <v>887</v>
      </c>
      <c r="G212" s="22" t="s">
        <v>888</v>
      </c>
      <c r="H212" s="22" t="s">
        <v>889</v>
      </c>
      <c r="I212" s="22" t="s">
        <v>310</v>
      </c>
      <c r="J212" s="10">
        <v>1</v>
      </c>
      <c r="K212" s="11" t="s">
        <v>718</v>
      </c>
      <c r="L212" s="11" t="s">
        <v>890</v>
      </c>
      <c r="M212" s="10">
        <v>25.71</v>
      </c>
      <c r="N212" s="13">
        <f t="shared" si="9"/>
        <v>1</v>
      </c>
      <c r="O212" s="23" t="s">
        <v>594</v>
      </c>
    </row>
    <row r="213" spans="1:15" ht="15.75" thickBot="1" x14ac:dyDescent="0.3">
      <c r="A213" s="6">
        <v>203</v>
      </c>
      <c r="B213" s="33" t="s">
        <v>891</v>
      </c>
      <c r="C213" s="27" t="s">
        <v>24</v>
      </c>
      <c r="D213" s="9" t="s">
        <v>497</v>
      </c>
      <c r="E213" s="22" t="s">
        <v>892</v>
      </c>
      <c r="F213" s="22" t="s">
        <v>893</v>
      </c>
      <c r="G213" s="22" t="s">
        <v>894</v>
      </c>
      <c r="H213" s="22" t="s">
        <v>895</v>
      </c>
      <c r="I213" s="22" t="s">
        <v>896</v>
      </c>
      <c r="J213" s="10">
        <v>1</v>
      </c>
      <c r="K213" s="11" t="s">
        <v>619</v>
      </c>
      <c r="L213" s="11" t="s">
        <v>693</v>
      </c>
      <c r="M213" s="10">
        <v>13.29</v>
      </c>
      <c r="N213" s="13">
        <f t="shared" si="9"/>
        <v>1</v>
      </c>
      <c r="O213" s="23" t="s">
        <v>594</v>
      </c>
    </row>
    <row r="214" spans="1:15" ht="15.75" thickBot="1" x14ac:dyDescent="0.3">
      <c r="A214" s="6">
        <v>204</v>
      </c>
      <c r="B214" s="33" t="s">
        <v>897</v>
      </c>
      <c r="C214" s="27" t="s">
        <v>24</v>
      </c>
      <c r="D214" s="9" t="s">
        <v>497</v>
      </c>
      <c r="E214" s="22" t="s">
        <v>892</v>
      </c>
      <c r="F214" s="22" t="s">
        <v>893</v>
      </c>
      <c r="G214" s="22" t="s">
        <v>898</v>
      </c>
      <c r="H214" s="22" t="s">
        <v>899</v>
      </c>
      <c r="I214" s="22" t="s">
        <v>900</v>
      </c>
      <c r="J214" s="10">
        <v>1</v>
      </c>
      <c r="K214" s="11" t="s">
        <v>106</v>
      </c>
      <c r="L214" s="11" t="s">
        <v>705</v>
      </c>
      <c r="M214" s="10">
        <v>52.14</v>
      </c>
      <c r="N214" s="7">
        <f>J214*100%</f>
        <v>1</v>
      </c>
      <c r="O214" s="23" t="s">
        <v>594</v>
      </c>
    </row>
    <row r="215" spans="1:15" ht="15.75" thickBot="1" x14ac:dyDescent="0.3">
      <c r="A215" s="6">
        <v>205</v>
      </c>
      <c r="B215" s="33" t="s">
        <v>901</v>
      </c>
      <c r="C215" s="27" t="s">
        <v>24</v>
      </c>
      <c r="D215" s="9" t="s">
        <v>497</v>
      </c>
      <c r="E215" s="22" t="s">
        <v>902</v>
      </c>
      <c r="F215" s="22" t="s">
        <v>903</v>
      </c>
      <c r="G215" s="22" t="s">
        <v>904</v>
      </c>
      <c r="H215" s="22" t="s">
        <v>905</v>
      </c>
      <c r="I215" s="22" t="s">
        <v>906</v>
      </c>
      <c r="J215" s="10">
        <v>1</v>
      </c>
      <c r="K215" s="11" t="s">
        <v>619</v>
      </c>
      <c r="L215" s="11" t="s">
        <v>106</v>
      </c>
      <c r="M215" s="10">
        <v>13.14</v>
      </c>
      <c r="N215" s="13">
        <f>J215*100%</f>
        <v>1</v>
      </c>
      <c r="O215" s="23" t="s">
        <v>594</v>
      </c>
    </row>
    <row r="216" spans="1:15" ht="15.75" thickBot="1" x14ac:dyDescent="0.3">
      <c r="A216" s="6">
        <v>206</v>
      </c>
      <c r="B216" s="33" t="s">
        <v>907</v>
      </c>
      <c r="C216" s="27" t="s">
        <v>24</v>
      </c>
      <c r="D216" s="9" t="s">
        <v>497</v>
      </c>
      <c r="E216" s="22" t="s">
        <v>902</v>
      </c>
      <c r="F216" s="22" t="s">
        <v>903</v>
      </c>
      <c r="G216" s="22" t="s">
        <v>908</v>
      </c>
      <c r="H216" s="22" t="s">
        <v>909</v>
      </c>
      <c r="I216" s="22" t="s">
        <v>910</v>
      </c>
      <c r="J216" s="10">
        <v>1</v>
      </c>
      <c r="K216" s="11" t="s">
        <v>619</v>
      </c>
      <c r="L216" s="11" t="s">
        <v>705</v>
      </c>
      <c r="M216" s="10">
        <v>65.290000000000006</v>
      </c>
      <c r="N216" s="13">
        <f>J216*100%</f>
        <v>1</v>
      </c>
      <c r="O216" s="23" t="s">
        <v>594</v>
      </c>
    </row>
    <row r="217" spans="1:15" ht="15.75" thickBot="1" x14ac:dyDescent="0.3">
      <c r="A217" s="6">
        <v>207</v>
      </c>
      <c r="B217" s="33" t="s">
        <v>911</v>
      </c>
      <c r="C217" s="27" t="s">
        <v>24</v>
      </c>
      <c r="D217" s="9" t="s">
        <v>533</v>
      </c>
      <c r="E217" s="22" t="s">
        <v>912</v>
      </c>
      <c r="F217" s="22" t="s">
        <v>913</v>
      </c>
      <c r="G217" s="22" t="s">
        <v>914</v>
      </c>
      <c r="H217" s="22" t="s">
        <v>915</v>
      </c>
      <c r="I217" s="22" t="s">
        <v>916</v>
      </c>
      <c r="J217" s="10">
        <v>2</v>
      </c>
      <c r="K217" s="11" t="s">
        <v>718</v>
      </c>
      <c r="L217" s="11" t="s">
        <v>761</v>
      </c>
      <c r="M217" s="10">
        <v>38.86</v>
      </c>
      <c r="N217" s="13">
        <f>J217*100%</f>
        <v>2</v>
      </c>
      <c r="O217" s="23" t="s">
        <v>594</v>
      </c>
    </row>
    <row r="218" spans="1:15" ht="15.75" thickBot="1" x14ac:dyDescent="0.3">
      <c r="A218" s="6">
        <v>208</v>
      </c>
      <c r="B218" s="33" t="s">
        <v>917</v>
      </c>
      <c r="C218" s="27" t="s">
        <v>24</v>
      </c>
      <c r="D218" s="9" t="s">
        <v>556</v>
      </c>
      <c r="E218" s="22" t="s">
        <v>918</v>
      </c>
      <c r="F218" s="22" t="s">
        <v>919</v>
      </c>
      <c r="G218" s="22" t="s">
        <v>920</v>
      </c>
      <c r="H218" s="22" t="s">
        <v>921</v>
      </c>
      <c r="I218" s="22" t="s">
        <v>922</v>
      </c>
      <c r="J218" s="10">
        <v>4</v>
      </c>
      <c r="K218" s="11" t="s">
        <v>718</v>
      </c>
      <c r="L218" s="11" t="s">
        <v>705</v>
      </c>
      <c r="M218" s="10">
        <v>65</v>
      </c>
      <c r="N218" s="13">
        <f>J218*75%</f>
        <v>3</v>
      </c>
      <c r="O218" s="23" t="s">
        <v>594</v>
      </c>
    </row>
    <row r="219" spans="1:15" ht="15.75" thickBot="1" x14ac:dyDescent="0.3">
      <c r="A219" s="6">
        <v>209</v>
      </c>
      <c r="B219" s="33" t="s">
        <v>923</v>
      </c>
      <c r="C219" s="27" t="s">
        <v>24</v>
      </c>
      <c r="D219" s="9" t="s">
        <v>563</v>
      </c>
      <c r="E219" s="22" t="s">
        <v>924</v>
      </c>
      <c r="F219" s="22" t="s">
        <v>925</v>
      </c>
      <c r="G219" s="22" t="s">
        <v>926</v>
      </c>
      <c r="H219" s="22" t="s">
        <v>927</v>
      </c>
      <c r="I219" s="22" t="s">
        <v>928</v>
      </c>
      <c r="J219" s="10">
        <v>2</v>
      </c>
      <c r="K219" s="11" t="s">
        <v>718</v>
      </c>
      <c r="L219" s="11" t="s">
        <v>705</v>
      </c>
      <c r="M219" s="10">
        <v>65</v>
      </c>
      <c r="N219" s="13">
        <f t="shared" ref="N219:N225" si="10">J219*100%</f>
        <v>2</v>
      </c>
      <c r="O219" s="23" t="s">
        <v>594</v>
      </c>
    </row>
    <row r="220" spans="1:15" ht="15.75" thickBot="1" x14ac:dyDescent="0.3">
      <c r="A220" s="6">
        <v>210</v>
      </c>
      <c r="B220" s="33" t="s">
        <v>929</v>
      </c>
      <c r="C220" s="27" t="s">
        <v>24</v>
      </c>
      <c r="D220" s="9" t="s">
        <v>563</v>
      </c>
      <c r="E220" s="22" t="s">
        <v>924</v>
      </c>
      <c r="F220" s="22" t="s">
        <v>925</v>
      </c>
      <c r="G220" s="22" t="s">
        <v>926</v>
      </c>
      <c r="H220" s="22" t="s">
        <v>930</v>
      </c>
      <c r="I220" s="22" t="s">
        <v>931</v>
      </c>
      <c r="J220" s="10">
        <v>1</v>
      </c>
      <c r="K220" s="11" t="s">
        <v>718</v>
      </c>
      <c r="L220" s="11" t="s">
        <v>705</v>
      </c>
      <c r="M220" s="10">
        <v>65</v>
      </c>
      <c r="N220" s="7">
        <f t="shared" si="10"/>
        <v>1</v>
      </c>
      <c r="O220" s="23" t="s">
        <v>594</v>
      </c>
    </row>
    <row r="221" spans="1:15" ht="15.75" thickBot="1" x14ac:dyDescent="0.3">
      <c r="A221" s="6">
        <v>211</v>
      </c>
      <c r="B221" s="33" t="s">
        <v>932</v>
      </c>
      <c r="C221" s="27" t="s">
        <v>24</v>
      </c>
      <c r="D221" s="9" t="s">
        <v>563</v>
      </c>
      <c r="E221" s="22" t="s">
        <v>924</v>
      </c>
      <c r="F221" s="22" t="s">
        <v>925</v>
      </c>
      <c r="G221" s="22" t="s">
        <v>926</v>
      </c>
      <c r="H221" s="22" t="s">
        <v>933</v>
      </c>
      <c r="I221" s="22" t="s">
        <v>678</v>
      </c>
      <c r="J221" s="10">
        <v>1</v>
      </c>
      <c r="K221" s="11" t="s">
        <v>718</v>
      </c>
      <c r="L221" s="11" t="s">
        <v>705</v>
      </c>
      <c r="M221" s="10">
        <v>65</v>
      </c>
      <c r="N221" s="7">
        <f t="shared" si="10"/>
        <v>1</v>
      </c>
      <c r="O221" s="23" t="s">
        <v>594</v>
      </c>
    </row>
    <row r="222" spans="1:15" ht="15.75" thickBot="1" x14ac:dyDescent="0.3">
      <c r="A222" s="6">
        <v>212</v>
      </c>
      <c r="B222" s="33" t="s">
        <v>934</v>
      </c>
      <c r="C222" s="27" t="s">
        <v>24</v>
      </c>
      <c r="D222" s="9" t="s">
        <v>570</v>
      </c>
      <c r="E222" s="22" t="s">
        <v>935</v>
      </c>
      <c r="F222" s="22" t="s">
        <v>936</v>
      </c>
      <c r="G222" s="22" t="s">
        <v>937</v>
      </c>
      <c r="H222" s="22" t="s">
        <v>938</v>
      </c>
      <c r="I222" s="22" t="s">
        <v>939</v>
      </c>
      <c r="J222" s="10">
        <v>1</v>
      </c>
      <c r="K222" s="11" t="s">
        <v>718</v>
      </c>
      <c r="L222" s="11" t="s">
        <v>705</v>
      </c>
      <c r="M222" s="10">
        <v>65</v>
      </c>
      <c r="N222" s="7">
        <f t="shared" si="10"/>
        <v>1</v>
      </c>
      <c r="O222" s="23" t="s">
        <v>594</v>
      </c>
    </row>
    <row r="223" spans="1:15" ht="15.75" thickBot="1" x14ac:dyDescent="0.3">
      <c r="A223" s="6">
        <v>213</v>
      </c>
      <c r="B223" s="33" t="s">
        <v>940</v>
      </c>
      <c r="C223" s="27" t="s">
        <v>24</v>
      </c>
      <c r="D223" s="9" t="s">
        <v>570</v>
      </c>
      <c r="E223" s="22" t="s">
        <v>935</v>
      </c>
      <c r="F223" s="22" t="s">
        <v>936</v>
      </c>
      <c r="G223" s="22" t="s">
        <v>937</v>
      </c>
      <c r="H223" s="22" t="s">
        <v>941</v>
      </c>
      <c r="I223" s="22" t="s">
        <v>939</v>
      </c>
      <c r="J223" s="10">
        <v>1</v>
      </c>
      <c r="K223" s="11" t="s">
        <v>718</v>
      </c>
      <c r="L223" s="11" t="s">
        <v>705</v>
      </c>
      <c r="M223" s="10">
        <v>65</v>
      </c>
      <c r="N223" s="7">
        <f t="shared" si="10"/>
        <v>1</v>
      </c>
      <c r="O223" s="23" t="s">
        <v>594</v>
      </c>
    </row>
    <row r="224" spans="1:15" ht="15.75" thickBot="1" x14ac:dyDescent="0.3">
      <c r="A224" s="6">
        <v>214</v>
      </c>
      <c r="B224" s="33" t="s">
        <v>942</v>
      </c>
      <c r="C224" s="27" t="s">
        <v>24</v>
      </c>
      <c r="D224" s="9" t="s">
        <v>570</v>
      </c>
      <c r="E224" s="22" t="s">
        <v>935</v>
      </c>
      <c r="F224" s="22" t="s">
        <v>936</v>
      </c>
      <c r="G224" s="22" t="s">
        <v>937</v>
      </c>
      <c r="H224" s="22" t="s">
        <v>943</v>
      </c>
      <c r="I224" s="22" t="s">
        <v>678</v>
      </c>
      <c r="J224" s="10">
        <v>1</v>
      </c>
      <c r="K224" s="11" t="s">
        <v>718</v>
      </c>
      <c r="L224" s="11" t="s">
        <v>705</v>
      </c>
      <c r="M224" s="10">
        <v>65</v>
      </c>
      <c r="N224" s="7">
        <f t="shared" si="10"/>
        <v>1</v>
      </c>
      <c r="O224" s="23" t="s">
        <v>594</v>
      </c>
    </row>
    <row r="225" spans="1:15" ht="15.75" thickBot="1" x14ac:dyDescent="0.3">
      <c r="A225" s="6">
        <v>215</v>
      </c>
      <c r="B225" s="33" t="s">
        <v>944</v>
      </c>
      <c r="C225" s="27" t="s">
        <v>24</v>
      </c>
      <c r="D225" s="9" t="s">
        <v>573</v>
      </c>
      <c r="E225" s="22" t="s">
        <v>945</v>
      </c>
      <c r="F225" s="22" t="s">
        <v>946</v>
      </c>
      <c r="G225" s="22" t="s">
        <v>947</v>
      </c>
      <c r="H225" s="22" t="s">
        <v>948</v>
      </c>
      <c r="I225" s="22" t="s">
        <v>544</v>
      </c>
      <c r="J225" s="10">
        <v>2</v>
      </c>
      <c r="K225" s="11" t="s">
        <v>718</v>
      </c>
      <c r="L225" s="11" t="s">
        <v>705</v>
      </c>
      <c r="M225" s="10">
        <v>65</v>
      </c>
      <c r="N225" s="13">
        <f t="shared" si="10"/>
        <v>2</v>
      </c>
      <c r="O225" s="23" t="s">
        <v>594</v>
      </c>
    </row>
    <row r="226" spans="1:15" ht="15.75" thickBot="1" x14ac:dyDescent="0.3">
      <c r="A226" s="6">
        <v>216</v>
      </c>
      <c r="B226" s="33" t="s">
        <v>949</v>
      </c>
      <c r="C226" s="27" t="s">
        <v>24</v>
      </c>
      <c r="D226" s="9" t="s">
        <v>573</v>
      </c>
      <c r="E226" s="22" t="s">
        <v>945</v>
      </c>
      <c r="F226" s="22" t="s">
        <v>946</v>
      </c>
      <c r="G226" s="22" t="s">
        <v>947</v>
      </c>
      <c r="H226" s="22" t="s">
        <v>950</v>
      </c>
      <c r="I226" s="22" t="s">
        <v>931</v>
      </c>
      <c r="J226" s="10">
        <v>4</v>
      </c>
      <c r="K226" s="11" t="s">
        <v>718</v>
      </c>
      <c r="L226" s="11" t="s">
        <v>705</v>
      </c>
      <c r="M226" s="10">
        <v>65</v>
      </c>
      <c r="N226" s="13">
        <v>0</v>
      </c>
      <c r="O226" s="23" t="s">
        <v>594</v>
      </c>
    </row>
    <row r="227" spans="1:15" ht="15.75" thickBot="1" x14ac:dyDescent="0.3">
      <c r="A227" s="6">
        <v>217</v>
      </c>
      <c r="B227" s="33" t="s">
        <v>951</v>
      </c>
      <c r="C227" s="27" t="s">
        <v>24</v>
      </c>
      <c r="D227" s="9" t="s">
        <v>576</v>
      </c>
      <c r="E227" s="22" t="s">
        <v>952</v>
      </c>
      <c r="F227" s="22" t="s">
        <v>953</v>
      </c>
      <c r="G227" s="22" t="s">
        <v>954</v>
      </c>
      <c r="H227" s="22" t="s">
        <v>955</v>
      </c>
      <c r="I227" s="22" t="s">
        <v>956</v>
      </c>
      <c r="J227" s="10">
        <v>6</v>
      </c>
      <c r="K227" s="11" t="s">
        <v>619</v>
      </c>
      <c r="L227" s="11" t="s">
        <v>957</v>
      </c>
      <c r="M227" s="10">
        <v>34.86</v>
      </c>
      <c r="N227" s="13">
        <f t="shared" ref="N227:N247" si="11">J227*100%</f>
        <v>6</v>
      </c>
      <c r="O227" s="23" t="s">
        <v>594</v>
      </c>
    </row>
    <row r="228" spans="1:15" ht="15.75" thickBot="1" x14ac:dyDescent="0.3">
      <c r="A228" s="6">
        <v>218</v>
      </c>
      <c r="B228" s="33" t="s">
        <v>958</v>
      </c>
      <c r="C228" s="27" t="s">
        <v>24</v>
      </c>
      <c r="D228" s="9" t="s">
        <v>579</v>
      </c>
      <c r="E228" s="22" t="s">
        <v>959</v>
      </c>
      <c r="F228" s="22" t="s">
        <v>960</v>
      </c>
      <c r="G228" s="22" t="s">
        <v>961</v>
      </c>
      <c r="H228" s="22" t="s">
        <v>962</v>
      </c>
      <c r="I228" s="22" t="s">
        <v>963</v>
      </c>
      <c r="J228" s="10">
        <v>1</v>
      </c>
      <c r="K228" s="11" t="s">
        <v>718</v>
      </c>
      <c r="L228" s="11" t="s">
        <v>106</v>
      </c>
      <c r="M228" s="10">
        <v>13</v>
      </c>
      <c r="N228" s="13">
        <f t="shared" si="11"/>
        <v>1</v>
      </c>
      <c r="O228" s="23" t="s">
        <v>594</v>
      </c>
    </row>
    <row r="229" spans="1:15" ht="15.75" thickBot="1" x14ac:dyDescent="0.3">
      <c r="A229" s="6">
        <v>219</v>
      </c>
      <c r="B229" s="33" t="s">
        <v>964</v>
      </c>
      <c r="C229" s="27" t="s">
        <v>24</v>
      </c>
      <c r="D229" s="9" t="s">
        <v>579</v>
      </c>
      <c r="E229" s="22" t="s">
        <v>959</v>
      </c>
      <c r="F229" s="22" t="s">
        <v>960</v>
      </c>
      <c r="G229" s="22" t="s">
        <v>961</v>
      </c>
      <c r="H229" s="22" t="s">
        <v>965</v>
      </c>
      <c r="I229" s="22" t="s">
        <v>963</v>
      </c>
      <c r="J229" s="10">
        <v>1</v>
      </c>
      <c r="K229" s="11" t="s">
        <v>693</v>
      </c>
      <c r="L229" s="11" t="s">
        <v>890</v>
      </c>
      <c r="M229" s="10">
        <v>12.57</v>
      </c>
      <c r="N229" s="13">
        <f t="shared" si="11"/>
        <v>1</v>
      </c>
      <c r="O229" s="23" t="s">
        <v>594</v>
      </c>
    </row>
    <row r="230" spans="1:15" ht="15.75" thickBot="1" x14ac:dyDescent="0.3">
      <c r="A230" s="6">
        <v>220</v>
      </c>
      <c r="B230" s="33" t="s">
        <v>966</v>
      </c>
      <c r="C230" s="27" t="s">
        <v>24</v>
      </c>
      <c r="D230" s="9" t="s">
        <v>582</v>
      </c>
      <c r="E230" s="22" t="s">
        <v>967</v>
      </c>
      <c r="F230" s="22" t="s">
        <v>968</v>
      </c>
      <c r="G230" s="22" t="s">
        <v>969</v>
      </c>
      <c r="H230" s="22" t="s">
        <v>970</v>
      </c>
      <c r="I230" s="22" t="s">
        <v>971</v>
      </c>
      <c r="J230" s="10">
        <v>4</v>
      </c>
      <c r="K230" s="11" t="s">
        <v>837</v>
      </c>
      <c r="L230" s="11" t="s">
        <v>972</v>
      </c>
      <c r="M230" s="10">
        <v>52.14</v>
      </c>
      <c r="N230" s="7">
        <f t="shared" si="11"/>
        <v>4</v>
      </c>
      <c r="O230" s="23" t="s">
        <v>594</v>
      </c>
    </row>
    <row r="231" spans="1:15" ht="15.75" thickBot="1" x14ac:dyDescent="0.3">
      <c r="A231" s="6">
        <v>221</v>
      </c>
      <c r="B231" s="33" t="s">
        <v>973</v>
      </c>
      <c r="C231" s="27" t="s">
        <v>24</v>
      </c>
      <c r="D231" s="9" t="s">
        <v>582</v>
      </c>
      <c r="E231" s="22" t="s">
        <v>974</v>
      </c>
      <c r="F231" s="22" t="s">
        <v>975</v>
      </c>
      <c r="G231" s="22" t="s">
        <v>976</v>
      </c>
      <c r="H231" s="22" t="s">
        <v>977</v>
      </c>
      <c r="I231" s="22" t="s">
        <v>978</v>
      </c>
      <c r="J231" s="10">
        <v>1</v>
      </c>
      <c r="K231" s="11" t="s">
        <v>979</v>
      </c>
      <c r="L231" s="11" t="s">
        <v>761</v>
      </c>
      <c r="M231" s="10">
        <v>43.14</v>
      </c>
      <c r="N231" s="7">
        <f t="shared" si="11"/>
        <v>1</v>
      </c>
      <c r="O231" s="23" t="s">
        <v>594</v>
      </c>
    </row>
    <row r="232" spans="1:15" ht="15.75" thickBot="1" x14ac:dyDescent="0.3">
      <c r="A232" s="6">
        <v>222</v>
      </c>
      <c r="B232" s="33" t="s">
        <v>980</v>
      </c>
      <c r="C232" s="27" t="s">
        <v>24</v>
      </c>
      <c r="D232" s="9" t="s">
        <v>585</v>
      </c>
      <c r="E232" s="22" t="s">
        <v>981</v>
      </c>
      <c r="F232" s="22" t="s">
        <v>982</v>
      </c>
      <c r="G232" s="22" t="s">
        <v>983</v>
      </c>
      <c r="H232" s="22" t="s">
        <v>984</v>
      </c>
      <c r="I232" s="22" t="s">
        <v>678</v>
      </c>
      <c r="J232" s="10">
        <v>4</v>
      </c>
      <c r="K232" s="11" t="s">
        <v>619</v>
      </c>
      <c r="L232" s="11" t="s">
        <v>600</v>
      </c>
      <c r="M232" s="10">
        <v>26</v>
      </c>
      <c r="N232" s="13">
        <f t="shared" si="11"/>
        <v>4</v>
      </c>
      <c r="O232" s="23" t="s">
        <v>594</v>
      </c>
    </row>
    <row r="233" spans="1:15" ht="15.75" thickBot="1" x14ac:dyDescent="0.3">
      <c r="A233" s="6">
        <v>223</v>
      </c>
      <c r="B233" s="33" t="s">
        <v>985</v>
      </c>
      <c r="C233" s="27" t="s">
        <v>24</v>
      </c>
      <c r="D233" s="9" t="s">
        <v>986</v>
      </c>
      <c r="E233" s="22" t="s">
        <v>987</v>
      </c>
      <c r="F233" s="22" t="s">
        <v>988</v>
      </c>
      <c r="G233" s="22" t="s">
        <v>989</v>
      </c>
      <c r="H233" s="22" t="s">
        <v>990</v>
      </c>
      <c r="I233" s="22" t="s">
        <v>991</v>
      </c>
      <c r="J233" s="10">
        <v>2</v>
      </c>
      <c r="K233" s="11" t="s">
        <v>619</v>
      </c>
      <c r="L233" s="11" t="s">
        <v>81</v>
      </c>
      <c r="M233" s="10">
        <v>17.57</v>
      </c>
      <c r="N233" s="13">
        <f t="shared" si="11"/>
        <v>2</v>
      </c>
      <c r="O233" s="23" t="s">
        <v>594</v>
      </c>
    </row>
    <row r="234" spans="1:15" ht="15.75" thickBot="1" x14ac:dyDescent="0.3">
      <c r="A234" s="6">
        <v>224</v>
      </c>
      <c r="B234" s="33" t="s">
        <v>992</v>
      </c>
      <c r="C234" s="27" t="s">
        <v>24</v>
      </c>
      <c r="D234" s="9" t="s">
        <v>993</v>
      </c>
      <c r="E234" s="22" t="s">
        <v>994</v>
      </c>
      <c r="F234" s="22" t="s">
        <v>995</v>
      </c>
      <c r="G234" s="22" t="s">
        <v>996</v>
      </c>
      <c r="H234" s="22" t="s">
        <v>997</v>
      </c>
      <c r="I234" s="22" t="s">
        <v>998</v>
      </c>
      <c r="J234" s="10">
        <v>4</v>
      </c>
      <c r="K234" s="11" t="s">
        <v>619</v>
      </c>
      <c r="L234" s="11" t="s">
        <v>600</v>
      </c>
      <c r="M234" s="10">
        <v>26</v>
      </c>
      <c r="N234" s="13">
        <f t="shared" si="11"/>
        <v>4</v>
      </c>
      <c r="O234" s="23" t="s">
        <v>594</v>
      </c>
    </row>
    <row r="235" spans="1:15" ht="15.75" thickBot="1" x14ac:dyDescent="0.3">
      <c r="A235" s="6">
        <v>225</v>
      </c>
      <c r="B235" s="33" t="s">
        <v>999</v>
      </c>
      <c r="C235" s="27" t="s">
        <v>24</v>
      </c>
      <c r="D235" s="9" t="s">
        <v>1000</v>
      </c>
      <c r="E235" s="22" t="s">
        <v>1001</v>
      </c>
      <c r="F235" s="22" t="s">
        <v>1002</v>
      </c>
      <c r="G235" s="22" t="s">
        <v>1003</v>
      </c>
      <c r="H235" s="22" t="s">
        <v>1004</v>
      </c>
      <c r="I235" s="22" t="s">
        <v>1004</v>
      </c>
      <c r="J235" s="10">
        <v>1</v>
      </c>
      <c r="K235" s="11" t="s">
        <v>619</v>
      </c>
      <c r="L235" s="11" t="s">
        <v>106</v>
      </c>
      <c r="M235" s="10">
        <v>13.14</v>
      </c>
      <c r="N235" s="13">
        <f t="shared" si="11"/>
        <v>1</v>
      </c>
      <c r="O235" s="23" t="s">
        <v>594</v>
      </c>
    </row>
    <row r="236" spans="1:15" ht="15.75" thickBot="1" x14ac:dyDescent="0.3">
      <c r="A236" s="6">
        <v>226</v>
      </c>
      <c r="B236" s="33" t="s">
        <v>1005</v>
      </c>
      <c r="C236" s="27" t="s">
        <v>24</v>
      </c>
      <c r="D236" s="9" t="s">
        <v>1006</v>
      </c>
      <c r="E236" s="22" t="s">
        <v>1007</v>
      </c>
      <c r="F236" s="22" t="s">
        <v>1008</v>
      </c>
      <c r="G236" s="22" t="s">
        <v>1009</v>
      </c>
      <c r="H236" s="22" t="s">
        <v>1010</v>
      </c>
      <c r="I236" s="22" t="s">
        <v>1011</v>
      </c>
      <c r="J236" s="10">
        <v>1</v>
      </c>
      <c r="K236" s="11" t="s">
        <v>619</v>
      </c>
      <c r="L236" s="11" t="s">
        <v>106</v>
      </c>
      <c r="M236" s="10">
        <v>13.14</v>
      </c>
      <c r="N236" s="13">
        <f t="shared" si="11"/>
        <v>1</v>
      </c>
      <c r="O236" s="23" t="s">
        <v>594</v>
      </c>
    </row>
    <row r="237" spans="1:15" ht="15.75" thickBot="1" x14ac:dyDescent="0.3">
      <c r="A237" s="6">
        <v>227</v>
      </c>
      <c r="B237" s="33" t="s">
        <v>1012</v>
      </c>
      <c r="C237" s="27" t="s">
        <v>24</v>
      </c>
      <c r="D237" s="9" t="s">
        <v>1013</v>
      </c>
      <c r="E237" s="22" t="s">
        <v>1014</v>
      </c>
      <c r="F237" s="22" t="s">
        <v>1015</v>
      </c>
      <c r="G237" s="22" t="s">
        <v>1016</v>
      </c>
      <c r="H237" s="22" t="s">
        <v>1017</v>
      </c>
      <c r="I237" s="22" t="s">
        <v>1018</v>
      </c>
      <c r="J237" s="10">
        <v>4</v>
      </c>
      <c r="K237" s="11" t="s">
        <v>619</v>
      </c>
      <c r="L237" s="11" t="s">
        <v>139</v>
      </c>
      <c r="M237" s="10">
        <v>21.57</v>
      </c>
      <c r="N237" s="13">
        <f t="shared" si="11"/>
        <v>4</v>
      </c>
      <c r="O237" s="23" t="s">
        <v>594</v>
      </c>
    </row>
    <row r="238" spans="1:15" ht="15.75" thickBot="1" x14ac:dyDescent="0.3">
      <c r="A238" s="6">
        <v>228</v>
      </c>
      <c r="B238" s="33" t="s">
        <v>1019</v>
      </c>
      <c r="C238" s="27" t="s">
        <v>24</v>
      </c>
      <c r="D238" s="9" t="s">
        <v>1020</v>
      </c>
      <c r="E238" s="22" t="s">
        <v>1021</v>
      </c>
      <c r="F238" s="22" t="s">
        <v>1022</v>
      </c>
      <c r="G238" s="22" t="s">
        <v>1023</v>
      </c>
      <c r="H238" s="22" t="s">
        <v>1024</v>
      </c>
      <c r="I238" s="22" t="s">
        <v>1025</v>
      </c>
      <c r="J238" s="10">
        <v>4</v>
      </c>
      <c r="K238" s="11" t="s">
        <v>619</v>
      </c>
      <c r="L238" s="11" t="s">
        <v>600</v>
      </c>
      <c r="M238" s="10">
        <v>26</v>
      </c>
      <c r="N238" s="13">
        <f t="shared" si="11"/>
        <v>4</v>
      </c>
      <c r="O238" s="23" t="s">
        <v>594</v>
      </c>
    </row>
    <row r="239" spans="1:15" ht="15.75" thickBot="1" x14ac:dyDescent="0.3">
      <c r="A239" s="6">
        <v>229</v>
      </c>
      <c r="B239" s="33" t="s">
        <v>1026</v>
      </c>
      <c r="C239" s="27" t="s">
        <v>24</v>
      </c>
      <c r="D239" s="9" t="s">
        <v>1027</v>
      </c>
      <c r="E239" s="22" t="s">
        <v>1028</v>
      </c>
      <c r="F239" s="22" t="s">
        <v>1029</v>
      </c>
      <c r="G239" s="22" t="s">
        <v>1030</v>
      </c>
      <c r="H239" s="22" t="s">
        <v>1031</v>
      </c>
      <c r="I239" s="22" t="s">
        <v>1032</v>
      </c>
      <c r="J239" s="10">
        <v>1</v>
      </c>
      <c r="K239" s="11" t="s">
        <v>619</v>
      </c>
      <c r="L239" s="11" t="s">
        <v>106</v>
      </c>
      <c r="M239" s="10">
        <v>13.14</v>
      </c>
      <c r="N239" s="13">
        <f t="shared" si="11"/>
        <v>1</v>
      </c>
      <c r="O239" s="23" t="s">
        <v>594</v>
      </c>
    </row>
    <row r="240" spans="1:15" ht="15.75" thickBot="1" x14ac:dyDescent="0.3">
      <c r="A240" s="6">
        <v>230</v>
      </c>
      <c r="B240" s="33" t="s">
        <v>1033</v>
      </c>
      <c r="C240" s="27" t="s">
        <v>24</v>
      </c>
      <c r="D240" s="9" t="s">
        <v>1034</v>
      </c>
      <c r="E240" s="22" t="s">
        <v>1035</v>
      </c>
      <c r="F240" s="22" t="s">
        <v>1036</v>
      </c>
      <c r="G240" s="22" t="s">
        <v>1037</v>
      </c>
      <c r="H240" s="22" t="s">
        <v>1038</v>
      </c>
      <c r="I240" s="22" t="s">
        <v>1039</v>
      </c>
      <c r="J240" s="10">
        <v>1</v>
      </c>
      <c r="K240" s="11" t="s">
        <v>619</v>
      </c>
      <c r="L240" s="11" t="s">
        <v>106</v>
      </c>
      <c r="M240" s="10">
        <v>13.14</v>
      </c>
      <c r="N240" s="13">
        <f t="shared" si="11"/>
        <v>1</v>
      </c>
      <c r="O240" s="23" t="s">
        <v>594</v>
      </c>
    </row>
    <row r="241" spans="1:15" ht="15.75" thickBot="1" x14ac:dyDescent="0.3">
      <c r="A241" s="6">
        <v>231</v>
      </c>
      <c r="B241" s="33" t="s">
        <v>1040</v>
      </c>
      <c r="C241" s="27" t="s">
        <v>24</v>
      </c>
      <c r="D241" s="9" t="s">
        <v>1041</v>
      </c>
      <c r="E241" s="22" t="s">
        <v>1042</v>
      </c>
      <c r="F241" s="22" t="s">
        <v>1043</v>
      </c>
      <c r="G241" s="22" t="s">
        <v>1044</v>
      </c>
      <c r="H241" s="22" t="s">
        <v>1045</v>
      </c>
      <c r="I241" s="22" t="s">
        <v>1046</v>
      </c>
      <c r="J241" s="10">
        <v>1</v>
      </c>
      <c r="K241" s="11" t="s">
        <v>619</v>
      </c>
      <c r="L241" s="11" t="s">
        <v>106</v>
      </c>
      <c r="M241" s="10">
        <v>13.14</v>
      </c>
      <c r="N241" s="13">
        <f t="shared" si="11"/>
        <v>1</v>
      </c>
      <c r="O241" s="23" t="s">
        <v>594</v>
      </c>
    </row>
    <row r="242" spans="1:15" ht="15.75" thickBot="1" x14ac:dyDescent="0.3">
      <c r="A242" s="6">
        <v>232</v>
      </c>
      <c r="B242" s="33" t="s">
        <v>1047</v>
      </c>
      <c r="C242" s="27" t="s">
        <v>24</v>
      </c>
      <c r="D242" s="9">
        <v>1</v>
      </c>
      <c r="E242" s="22" t="s">
        <v>1048</v>
      </c>
      <c r="F242" s="22" t="s">
        <v>1049</v>
      </c>
      <c r="G242" s="22" t="s">
        <v>1050</v>
      </c>
      <c r="H242" s="22" t="s">
        <v>1051</v>
      </c>
      <c r="I242" s="22" t="s">
        <v>1052</v>
      </c>
      <c r="J242" s="10">
        <v>1</v>
      </c>
      <c r="K242" s="12">
        <v>43115</v>
      </c>
      <c r="L242" s="12">
        <v>43312</v>
      </c>
      <c r="M242" s="37">
        <f t="shared" ref="M242:M305" si="12">(L242-K242)/7</f>
        <v>28.142857142857142</v>
      </c>
      <c r="N242" s="13">
        <f t="shared" si="11"/>
        <v>1</v>
      </c>
      <c r="O242" s="34" t="s">
        <v>1053</v>
      </c>
    </row>
    <row r="243" spans="1:15" ht="15.75" thickBot="1" x14ac:dyDescent="0.3">
      <c r="A243" s="6">
        <v>233</v>
      </c>
      <c r="B243" s="33" t="s">
        <v>1054</v>
      </c>
      <c r="C243" s="27" t="s">
        <v>24</v>
      </c>
      <c r="D243" s="9">
        <v>1</v>
      </c>
      <c r="E243" s="22" t="s">
        <v>1048</v>
      </c>
      <c r="F243" s="22" t="s">
        <v>1055</v>
      </c>
      <c r="G243" s="22" t="s">
        <v>1056</v>
      </c>
      <c r="H243" s="22" t="s">
        <v>1057</v>
      </c>
      <c r="I243" s="22" t="s">
        <v>1058</v>
      </c>
      <c r="J243" s="10">
        <v>1</v>
      </c>
      <c r="K243" s="12">
        <v>43101</v>
      </c>
      <c r="L243" s="12">
        <v>43373</v>
      </c>
      <c r="M243" s="37">
        <f t="shared" si="12"/>
        <v>38.857142857142854</v>
      </c>
      <c r="N243" s="7">
        <f t="shared" si="11"/>
        <v>1</v>
      </c>
      <c r="O243" s="34" t="s">
        <v>1053</v>
      </c>
    </row>
    <row r="244" spans="1:15" ht="15.75" thickBot="1" x14ac:dyDescent="0.3">
      <c r="A244" s="6">
        <v>234</v>
      </c>
      <c r="B244" s="33" t="s">
        <v>1059</v>
      </c>
      <c r="C244" s="27" t="s">
        <v>24</v>
      </c>
      <c r="D244" s="9">
        <v>2</v>
      </c>
      <c r="E244" s="22" t="s">
        <v>1060</v>
      </c>
      <c r="F244" s="22" t="s">
        <v>1055</v>
      </c>
      <c r="G244" s="22" t="s">
        <v>1061</v>
      </c>
      <c r="H244" s="22" t="s">
        <v>1051</v>
      </c>
      <c r="I244" s="22" t="s">
        <v>1052</v>
      </c>
      <c r="J244" s="10">
        <v>1</v>
      </c>
      <c r="K244" s="12">
        <v>43115</v>
      </c>
      <c r="L244" s="12">
        <v>43312</v>
      </c>
      <c r="M244" s="37">
        <f t="shared" si="12"/>
        <v>28.142857142857142</v>
      </c>
      <c r="N244" s="13">
        <f t="shared" si="11"/>
        <v>1</v>
      </c>
      <c r="O244" s="34" t="s">
        <v>1053</v>
      </c>
    </row>
    <row r="245" spans="1:15" ht="15.75" thickBot="1" x14ac:dyDescent="0.3">
      <c r="A245" s="6">
        <v>235</v>
      </c>
      <c r="B245" s="33" t="s">
        <v>1062</v>
      </c>
      <c r="C245" s="27" t="s">
        <v>24</v>
      </c>
      <c r="D245" s="9">
        <v>3</v>
      </c>
      <c r="E245" s="22" t="s">
        <v>1063</v>
      </c>
      <c r="F245" s="22" t="s">
        <v>1055</v>
      </c>
      <c r="G245" s="22" t="s">
        <v>1061</v>
      </c>
      <c r="H245" s="22" t="s">
        <v>1051</v>
      </c>
      <c r="I245" s="22" t="s">
        <v>1064</v>
      </c>
      <c r="J245" s="10">
        <v>1</v>
      </c>
      <c r="K245" s="12">
        <v>43115</v>
      </c>
      <c r="L245" s="12">
        <v>43312</v>
      </c>
      <c r="M245" s="37">
        <f t="shared" si="12"/>
        <v>28.142857142857142</v>
      </c>
      <c r="N245" s="13">
        <f t="shared" si="11"/>
        <v>1</v>
      </c>
      <c r="O245" s="34" t="s">
        <v>1053</v>
      </c>
    </row>
    <row r="246" spans="1:15" ht="15.75" thickBot="1" x14ac:dyDescent="0.3">
      <c r="A246" s="6">
        <v>236</v>
      </c>
      <c r="B246" s="33" t="s">
        <v>1065</v>
      </c>
      <c r="C246" s="27" t="s">
        <v>24</v>
      </c>
      <c r="D246" s="9">
        <v>3</v>
      </c>
      <c r="E246" s="22" t="s">
        <v>1063</v>
      </c>
      <c r="F246" s="22" t="s">
        <v>1055</v>
      </c>
      <c r="G246" s="22" t="s">
        <v>1061</v>
      </c>
      <c r="H246" s="22" t="s">
        <v>1066</v>
      </c>
      <c r="I246" s="22" t="s">
        <v>1067</v>
      </c>
      <c r="J246" s="10">
        <v>1</v>
      </c>
      <c r="K246" s="12">
        <v>43115</v>
      </c>
      <c r="L246" s="12">
        <v>43312</v>
      </c>
      <c r="M246" s="37">
        <f t="shared" si="12"/>
        <v>28.142857142857142</v>
      </c>
      <c r="N246" s="13">
        <f t="shared" si="11"/>
        <v>1</v>
      </c>
      <c r="O246" s="34" t="s">
        <v>1053</v>
      </c>
    </row>
    <row r="247" spans="1:15" ht="15.75" thickBot="1" x14ac:dyDescent="0.3">
      <c r="A247" s="6">
        <v>237</v>
      </c>
      <c r="B247" s="33" t="s">
        <v>1068</v>
      </c>
      <c r="C247" s="27" t="s">
        <v>24</v>
      </c>
      <c r="D247" s="9">
        <v>4</v>
      </c>
      <c r="E247" s="22" t="s">
        <v>1069</v>
      </c>
      <c r="F247" s="22" t="s">
        <v>1049</v>
      </c>
      <c r="G247" s="22" t="s">
        <v>1070</v>
      </c>
      <c r="H247" s="22" t="s">
        <v>1071</v>
      </c>
      <c r="I247" s="22" t="s">
        <v>310</v>
      </c>
      <c r="J247" s="10">
        <v>1</v>
      </c>
      <c r="K247" s="12">
        <v>43115</v>
      </c>
      <c r="L247" s="12">
        <v>43312</v>
      </c>
      <c r="M247" s="37">
        <f t="shared" si="12"/>
        <v>28.142857142857142</v>
      </c>
      <c r="N247" s="7">
        <f t="shared" si="11"/>
        <v>1</v>
      </c>
      <c r="O247" s="34" t="s">
        <v>1053</v>
      </c>
    </row>
    <row r="248" spans="1:15" ht="15.75" thickBot="1" x14ac:dyDescent="0.3">
      <c r="A248" s="6">
        <v>238</v>
      </c>
      <c r="B248" s="33" t="s">
        <v>1072</v>
      </c>
      <c r="C248" s="27" t="s">
        <v>24</v>
      </c>
      <c r="D248" s="9">
        <v>5</v>
      </c>
      <c r="E248" s="22" t="s">
        <v>1073</v>
      </c>
      <c r="F248" s="22" t="s">
        <v>1055</v>
      </c>
      <c r="G248" s="22" t="s">
        <v>1074</v>
      </c>
      <c r="H248" s="22" t="s">
        <v>1075</v>
      </c>
      <c r="I248" s="22" t="s">
        <v>1075</v>
      </c>
      <c r="J248" s="10">
        <v>1</v>
      </c>
      <c r="K248" s="12">
        <v>43095</v>
      </c>
      <c r="L248" s="12">
        <v>43465</v>
      </c>
      <c r="M248" s="37">
        <f t="shared" si="12"/>
        <v>52.857142857142854</v>
      </c>
      <c r="N248" s="7">
        <f>J248*50%</f>
        <v>0.5</v>
      </c>
      <c r="O248" s="34" t="s">
        <v>1053</v>
      </c>
    </row>
    <row r="249" spans="1:15" ht="15.75" thickBot="1" x14ac:dyDescent="0.3">
      <c r="A249" s="6">
        <v>239</v>
      </c>
      <c r="B249" s="33" t="s">
        <v>1076</v>
      </c>
      <c r="C249" s="27" t="s">
        <v>24</v>
      </c>
      <c r="D249" s="9">
        <v>5</v>
      </c>
      <c r="E249" s="22" t="s">
        <v>1073</v>
      </c>
      <c r="F249" s="22" t="s">
        <v>1055</v>
      </c>
      <c r="G249" s="22" t="s">
        <v>1077</v>
      </c>
      <c r="H249" s="22" t="s">
        <v>1078</v>
      </c>
      <c r="I249" s="22" t="s">
        <v>1079</v>
      </c>
      <c r="J249" s="10">
        <v>1</v>
      </c>
      <c r="K249" s="12">
        <v>43084</v>
      </c>
      <c r="L249" s="12">
        <v>43312</v>
      </c>
      <c r="M249" s="37">
        <f t="shared" si="12"/>
        <v>32.571428571428569</v>
      </c>
      <c r="N249" s="7">
        <f>J249*30%</f>
        <v>0.3</v>
      </c>
      <c r="O249" s="34" t="s">
        <v>1053</v>
      </c>
    </row>
    <row r="250" spans="1:15" ht="15.75" thickBot="1" x14ac:dyDescent="0.3">
      <c r="A250" s="6">
        <v>240</v>
      </c>
      <c r="B250" s="33" t="s">
        <v>1080</v>
      </c>
      <c r="C250" s="27" t="s">
        <v>24</v>
      </c>
      <c r="D250" s="9">
        <v>6</v>
      </c>
      <c r="E250" s="22" t="s">
        <v>1081</v>
      </c>
      <c r="F250" s="22" t="s">
        <v>1082</v>
      </c>
      <c r="G250" s="22" t="s">
        <v>1083</v>
      </c>
      <c r="H250" s="22" t="s">
        <v>1084</v>
      </c>
      <c r="I250" s="22" t="s">
        <v>1085</v>
      </c>
      <c r="J250" s="10">
        <v>3</v>
      </c>
      <c r="K250" s="12">
        <v>43084</v>
      </c>
      <c r="L250" s="12">
        <v>43343</v>
      </c>
      <c r="M250" s="37">
        <f t="shared" si="12"/>
        <v>37</v>
      </c>
      <c r="N250" s="7">
        <f>J250*33%</f>
        <v>0.99</v>
      </c>
      <c r="O250" s="34" t="s">
        <v>1086</v>
      </c>
    </row>
    <row r="251" spans="1:15" ht="15.75" thickBot="1" x14ac:dyDescent="0.3">
      <c r="A251" s="6">
        <v>241</v>
      </c>
      <c r="B251" s="33" t="s">
        <v>1087</v>
      </c>
      <c r="C251" s="27" t="s">
        <v>24</v>
      </c>
      <c r="D251" s="9">
        <v>7</v>
      </c>
      <c r="E251" s="22" t="s">
        <v>1088</v>
      </c>
      <c r="F251" s="22" t="s">
        <v>1055</v>
      </c>
      <c r="G251" s="22" t="s">
        <v>1089</v>
      </c>
      <c r="H251" s="22" t="s">
        <v>1090</v>
      </c>
      <c r="I251" s="22" t="s">
        <v>1091</v>
      </c>
      <c r="J251" s="10">
        <v>1</v>
      </c>
      <c r="K251" s="12">
        <v>43095</v>
      </c>
      <c r="L251" s="12">
        <v>43465</v>
      </c>
      <c r="M251" s="37">
        <f t="shared" si="12"/>
        <v>52.857142857142854</v>
      </c>
      <c r="N251" s="7">
        <f>J251*1%</f>
        <v>0.01</v>
      </c>
      <c r="O251" s="34" t="s">
        <v>1053</v>
      </c>
    </row>
    <row r="252" spans="1:15" ht="15.75" thickBot="1" x14ac:dyDescent="0.3">
      <c r="A252" s="6">
        <v>242</v>
      </c>
      <c r="B252" s="33" t="s">
        <v>1092</v>
      </c>
      <c r="C252" s="27" t="s">
        <v>24</v>
      </c>
      <c r="D252" s="9">
        <v>8</v>
      </c>
      <c r="E252" s="22" t="s">
        <v>1093</v>
      </c>
      <c r="F252" s="22" t="s">
        <v>1094</v>
      </c>
      <c r="G252" s="22" t="s">
        <v>1095</v>
      </c>
      <c r="H252" s="22" t="s">
        <v>1096</v>
      </c>
      <c r="I252" s="22" t="s">
        <v>1097</v>
      </c>
      <c r="J252" s="10">
        <v>7</v>
      </c>
      <c r="K252" s="12">
        <v>43020</v>
      </c>
      <c r="L252" s="12">
        <v>43250</v>
      </c>
      <c r="M252" s="37">
        <f t="shared" si="12"/>
        <v>32.857142857142854</v>
      </c>
      <c r="N252" s="13">
        <f>J252*100%</f>
        <v>7</v>
      </c>
      <c r="O252" s="34" t="s">
        <v>1053</v>
      </c>
    </row>
    <row r="253" spans="1:15" ht="15.75" thickBot="1" x14ac:dyDescent="0.3">
      <c r="A253" s="6">
        <v>243</v>
      </c>
      <c r="B253" s="33" t="s">
        <v>1098</v>
      </c>
      <c r="C253" s="27" t="s">
        <v>24</v>
      </c>
      <c r="D253" s="9">
        <v>8</v>
      </c>
      <c r="E253" s="22" t="s">
        <v>1093</v>
      </c>
      <c r="F253" s="22" t="s">
        <v>1094</v>
      </c>
      <c r="G253" s="22" t="s">
        <v>1095</v>
      </c>
      <c r="H253" s="22" t="s">
        <v>1099</v>
      </c>
      <c r="I253" s="22" t="s">
        <v>1100</v>
      </c>
      <c r="J253" s="10">
        <v>7</v>
      </c>
      <c r="K253" s="12">
        <v>43020</v>
      </c>
      <c r="L253" s="12">
        <v>43250</v>
      </c>
      <c r="M253" s="37">
        <f t="shared" si="12"/>
        <v>32.857142857142854</v>
      </c>
      <c r="N253" s="13">
        <f>J253*100%</f>
        <v>7</v>
      </c>
      <c r="O253" s="34" t="s">
        <v>1053</v>
      </c>
    </row>
    <row r="254" spans="1:15" ht="15.75" thickBot="1" x14ac:dyDescent="0.3">
      <c r="A254" s="6">
        <v>244</v>
      </c>
      <c r="B254" s="33" t="s">
        <v>1101</v>
      </c>
      <c r="C254" s="27" t="s">
        <v>24</v>
      </c>
      <c r="D254" s="9">
        <v>9</v>
      </c>
      <c r="E254" s="22" t="s">
        <v>1102</v>
      </c>
      <c r="F254" s="22" t="s">
        <v>1103</v>
      </c>
      <c r="G254" s="22" t="s">
        <v>1104</v>
      </c>
      <c r="H254" s="22" t="s">
        <v>1105</v>
      </c>
      <c r="I254" s="22" t="s">
        <v>1106</v>
      </c>
      <c r="J254" s="10">
        <v>7</v>
      </c>
      <c r="K254" s="12">
        <v>43020</v>
      </c>
      <c r="L254" s="12">
        <v>43250</v>
      </c>
      <c r="M254" s="37">
        <f t="shared" si="12"/>
        <v>32.857142857142854</v>
      </c>
      <c r="N254" s="13">
        <f>J254*100%</f>
        <v>7</v>
      </c>
      <c r="O254" s="34" t="s">
        <v>1053</v>
      </c>
    </row>
    <row r="255" spans="1:15" ht="15.75" thickBot="1" x14ac:dyDescent="0.3">
      <c r="A255" s="6">
        <v>245</v>
      </c>
      <c r="B255" s="33" t="s">
        <v>1107</v>
      </c>
      <c r="C255" s="27" t="s">
        <v>24</v>
      </c>
      <c r="D255" s="9" t="s">
        <v>1108</v>
      </c>
      <c r="E255" s="22" t="s">
        <v>1109</v>
      </c>
      <c r="F255" s="22" t="s">
        <v>1110</v>
      </c>
      <c r="G255" s="22" t="s">
        <v>1111</v>
      </c>
      <c r="H255" s="22" t="s">
        <v>1112</v>
      </c>
      <c r="I255" s="22" t="s">
        <v>1113</v>
      </c>
      <c r="J255" s="10">
        <v>100</v>
      </c>
      <c r="K255" s="12">
        <v>43020</v>
      </c>
      <c r="L255" s="12">
        <v>43250</v>
      </c>
      <c r="M255" s="37">
        <f t="shared" si="12"/>
        <v>32.857142857142854</v>
      </c>
      <c r="N255" s="7">
        <f>J255*64%</f>
        <v>64</v>
      </c>
      <c r="O255" s="34" t="s">
        <v>1053</v>
      </c>
    </row>
    <row r="256" spans="1:15" ht="15.75" thickBot="1" x14ac:dyDescent="0.3">
      <c r="A256" s="6">
        <v>246</v>
      </c>
      <c r="B256" s="33" t="s">
        <v>1114</v>
      </c>
      <c r="C256" s="27" t="s">
        <v>24</v>
      </c>
      <c r="D256" s="9">
        <v>10</v>
      </c>
      <c r="E256" s="22" t="s">
        <v>1109</v>
      </c>
      <c r="F256" s="22" t="s">
        <v>1115</v>
      </c>
      <c r="G256" s="22" t="s">
        <v>1116</v>
      </c>
      <c r="H256" s="22" t="s">
        <v>1117</v>
      </c>
      <c r="I256" s="22" t="s">
        <v>1118</v>
      </c>
      <c r="J256" s="10">
        <v>100</v>
      </c>
      <c r="K256" s="12">
        <v>43020</v>
      </c>
      <c r="L256" s="12">
        <v>43250</v>
      </c>
      <c r="M256" s="37">
        <f t="shared" si="12"/>
        <v>32.857142857142854</v>
      </c>
      <c r="N256" s="13">
        <v>64</v>
      </c>
      <c r="O256" s="34" t="s">
        <v>1053</v>
      </c>
    </row>
    <row r="257" spans="1:15" ht="15.75" thickBot="1" x14ac:dyDescent="0.3">
      <c r="A257" s="6">
        <v>247</v>
      </c>
      <c r="B257" s="33" t="s">
        <v>1119</v>
      </c>
      <c r="C257" s="27" t="s">
        <v>24</v>
      </c>
      <c r="D257" s="9">
        <v>10</v>
      </c>
      <c r="E257" s="22" t="s">
        <v>1109</v>
      </c>
      <c r="F257" s="22" t="s">
        <v>1120</v>
      </c>
      <c r="G257" s="22" t="s">
        <v>1121</v>
      </c>
      <c r="H257" s="22" t="s">
        <v>1122</v>
      </c>
      <c r="I257" s="22" t="s">
        <v>1123</v>
      </c>
      <c r="J257" s="10">
        <v>100</v>
      </c>
      <c r="K257" s="12">
        <v>43020</v>
      </c>
      <c r="L257" s="12">
        <v>43250</v>
      </c>
      <c r="M257" s="37">
        <f t="shared" si="12"/>
        <v>32.857142857142854</v>
      </c>
      <c r="N257" s="7">
        <f>J257*64%</f>
        <v>64</v>
      </c>
      <c r="O257" s="34" t="s">
        <v>1053</v>
      </c>
    </row>
    <row r="258" spans="1:15" ht="15.75" thickBot="1" x14ac:dyDescent="0.3">
      <c r="A258" s="6">
        <v>248</v>
      </c>
      <c r="B258" s="33" t="s">
        <v>1124</v>
      </c>
      <c r="C258" s="27" t="s">
        <v>24</v>
      </c>
      <c r="D258" s="9">
        <v>10</v>
      </c>
      <c r="E258" s="22" t="s">
        <v>1125</v>
      </c>
      <c r="F258" s="22" t="s">
        <v>1126</v>
      </c>
      <c r="G258" s="22" t="s">
        <v>1127</v>
      </c>
      <c r="H258" s="22" t="s">
        <v>1128</v>
      </c>
      <c r="I258" s="22" t="s">
        <v>1129</v>
      </c>
      <c r="J258" s="10">
        <v>100</v>
      </c>
      <c r="K258" s="12">
        <v>43020</v>
      </c>
      <c r="L258" s="12">
        <v>43250</v>
      </c>
      <c r="M258" s="37">
        <f t="shared" si="12"/>
        <v>32.857142857142854</v>
      </c>
      <c r="N258" s="7">
        <f t="shared" ref="N258:N263" si="13">J258*71%</f>
        <v>71</v>
      </c>
      <c r="O258" s="34" t="s">
        <v>1053</v>
      </c>
    </row>
    <row r="259" spans="1:15" ht="15.75" thickBot="1" x14ac:dyDescent="0.3">
      <c r="A259" s="6">
        <v>249</v>
      </c>
      <c r="B259" s="33" t="s">
        <v>1130</v>
      </c>
      <c r="C259" s="27" t="s">
        <v>24</v>
      </c>
      <c r="D259" s="9">
        <v>10</v>
      </c>
      <c r="E259" s="22" t="s">
        <v>1125</v>
      </c>
      <c r="F259" s="22" t="s">
        <v>1126</v>
      </c>
      <c r="G259" s="22" t="s">
        <v>1127</v>
      </c>
      <c r="H259" s="22" t="s">
        <v>1131</v>
      </c>
      <c r="I259" s="22" t="s">
        <v>1132</v>
      </c>
      <c r="J259" s="10">
        <v>100</v>
      </c>
      <c r="K259" s="12">
        <v>43020</v>
      </c>
      <c r="L259" s="12">
        <v>43250</v>
      </c>
      <c r="M259" s="37">
        <f t="shared" si="12"/>
        <v>32.857142857142854</v>
      </c>
      <c r="N259" s="7">
        <f t="shared" si="13"/>
        <v>71</v>
      </c>
      <c r="O259" s="34" t="s">
        <v>1053</v>
      </c>
    </row>
    <row r="260" spans="1:15" ht="15.75" thickBot="1" x14ac:dyDescent="0.3">
      <c r="A260" s="6">
        <v>250</v>
      </c>
      <c r="B260" s="33" t="s">
        <v>1133</v>
      </c>
      <c r="C260" s="27" t="s">
        <v>24</v>
      </c>
      <c r="D260" s="9">
        <v>10</v>
      </c>
      <c r="E260" s="22" t="s">
        <v>1125</v>
      </c>
      <c r="F260" s="22" t="s">
        <v>1134</v>
      </c>
      <c r="G260" s="22" t="s">
        <v>1135</v>
      </c>
      <c r="H260" s="22" t="s">
        <v>1136</v>
      </c>
      <c r="I260" s="22" t="s">
        <v>1137</v>
      </c>
      <c r="J260" s="10">
        <v>100</v>
      </c>
      <c r="K260" s="12">
        <v>43020</v>
      </c>
      <c r="L260" s="12">
        <v>43250</v>
      </c>
      <c r="M260" s="37">
        <f t="shared" si="12"/>
        <v>32.857142857142854</v>
      </c>
      <c r="N260" s="7">
        <f t="shared" si="13"/>
        <v>71</v>
      </c>
      <c r="O260" s="34" t="s">
        <v>1053</v>
      </c>
    </row>
    <row r="261" spans="1:15" ht="15.75" thickBot="1" x14ac:dyDescent="0.3">
      <c r="A261" s="6">
        <v>251</v>
      </c>
      <c r="B261" s="33" t="s">
        <v>1138</v>
      </c>
      <c r="C261" s="27" t="s">
        <v>24</v>
      </c>
      <c r="D261" s="9">
        <v>10</v>
      </c>
      <c r="E261" s="22" t="s">
        <v>1125</v>
      </c>
      <c r="F261" s="22" t="s">
        <v>1134</v>
      </c>
      <c r="G261" s="22" t="s">
        <v>1139</v>
      </c>
      <c r="H261" s="22" t="s">
        <v>1140</v>
      </c>
      <c r="I261" s="22" t="s">
        <v>1141</v>
      </c>
      <c r="J261" s="10">
        <v>100</v>
      </c>
      <c r="K261" s="12">
        <v>43020</v>
      </c>
      <c r="L261" s="12">
        <v>43250</v>
      </c>
      <c r="M261" s="37">
        <f t="shared" si="12"/>
        <v>32.857142857142854</v>
      </c>
      <c r="N261" s="7">
        <f t="shared" si="13"/>
        <v>71</v>
      </c>
      <c r="O261" s="34" t="s">
        <v>1053</v>
      </c>
    </row>
    <row r="262" spans="1:15" ht="15.75" thickBot="1" x14ac:dyDescent="0.3">
      <c r="A262" s="6">
        <v>252</v>
      </c>
      <c r="B262" s="33" t="s">
        <v>1142</v>
      </c>
      <c r="C262" s="27" t="s">
        <v>24</v>
      </c>
      <c r="D262" s="9">
        <v>10</v>
      </c>
      <c r="E262" s="22" t="s">
        <v>1125</v>
      </c>
      <c r="F262" s="22" t="s">
        <v>1143</v>
      </c>
      <c r="G262" s="22" t="s">
        <v>1144</v>
      </c>
      <c r="H262" s="22" t="s">
        <v>1145</v>
      </c>
      <c r="I262" s="22" t="s">
        <v>1146</v>
      </c>
      <c r="J262" s="10">
        <v>100</v>
      </c>
      <c r="K262" s="12">
        <v>43020</v>
      </c>
      <c r="L262" s="12">
        <v>43250</v>
      </c>
      <c r="M262" s="37">
        <f t="shared" si="12"/>
        <v>32.857142857142854</v>
      </c>
      <c r="N262" s="7">
        <f t="shared" si="13"/>
        <v>71</v>
      </c>
      <c r="O262" s="34" t="s">
        <v>1053</v>
      </c>
    </row>
    <row r="263" spans="1:15" ht="15.75" thickBot="1" x14ac:dyDescent="0.3">
      <c r="A263" s="6">
        <v>253</v>
      </c>
      <c r="B263" s="33" t="s">
        <v>1147</v>
      </c>
      <c r="C263" s="27" t="s">
        <v>24</v>
      </c>
      <c r="D263" s="9">
        <v>10</v>
      </c>
      <c r="E263" s="22" t="s">
        <v>1125</v>
      </c>
      <c r="F263" s="22" t="s">
        <v>1143</v>
      </c>
      <c r="G263" s="22" t="s">
        <v>1148</v>
      </c>
      <c r="H263" s="22" t="s">
        <v>1149</v>
      </c>
      <c r="I263" s="22" t="s">
        <v>1150</v>
      </c>
      <c r="J263" s="10">
        <v>100</v>
      </c>
      <c r="K263" s="12">
        <v>43020</v>
      </c>
      <c r="L263" s="12">
        <v>43250</v>
      </c>
      <c r="M263" s="37">
        <f t="shared" si="12"/>
        <v>32.857142857142854</v>
      </c>
      <c r="N263" s="7">
        <f t="shared" si="13"/>
        <v>71</v>
      </c>
      <c r="O263" s="34" t="s">
        <v>1053</v>
      </c>
    </row>
    <row r="264" spans="1:15" ht="15.75" thickBot="1" x14ac:dyDescent="0.3">
      <c r="A264" s="6">
        <v>254</v>
      </c>
      <c r="B264" s="33" t="s">
        <v>1151</v>
      </c>
      <c r="C264" s="27" t="s">
        <v>24</v>
      </c>
      <c r="D264" s="9">
        <v>10</v>
      </c>
      <c r="E264" s="22" t="s">
        <v>1152</v>
      </c>
      <c r="F264" s="22" t="s">
        <v>1153</v>
      </c>
      <c r="G264" s="22" t="s">
        <v>1154</v>
      </c>
      <c r="H264" s="22" t="s">
        <v>1155</v>
      </c>
      <c r="I264" s="22" t="s">
        <v>1156</v>
      </c>
      <c r="J264" s="10">
        <v>100</v>
      </c>
      <c r="K264" s="12">
        <v>43020</v>
      </c>
      <c r="L264" s="12">
        <v>43185</v>
      </c>
      <c r="M264" s="37">
        <f t="shared" si="12"/>
        <v>23.571428571428573</v>
      </c>
      <c r="N264" s="13">
        <f>J264*100%</f>
        <v>100</v>
      </c>
      <c r="O264" s="34" t="s">
        <v>1053</v>
      </c>
    </row>
    <row r="265" spans="1:15" ht="15.75" thickBot="1" x14ac:dyDescent="0.3">
      <c r="A265" s="6">
        <v>255</v>
      </c>
      <c r="B265" s="33" t="s">
        <v>1157</v>
      </c>
      <c r="C265" s="27" t="s">
        <v>24</v>
      </c>
      <c r="D265" s="9">
        <v>10</v>
      </c>
      <c r="E265" s="22" t="s">
        <v>1152</v>
      </c>
      <c r="F265" s="22" t="s">
        <v>1158</v>
      </c>
      <c r="G265" s="22" t="s">
        <v>1159</v>
      </c>
      <c r="H265" s="22" t="s">
        <v>1160</v>
      </c>
      <c r="I265" s="22" t="s">
        <v>1161</v>
      </c>
      <c r="J265" s="10">
        <v>1</v>
      </c>
      <c r="K265" s="12">
        <v>43020</v>
      </c>
      <c r="L265" s="12">
        <v>43185</v>
      </c>
      <c r="M265" s="37">
        <f t="shared" si="12"/>
        <v>23.571428571428573</v>
      </c>
      <c r="N265" s="7">
        <f>J265*0%</f>
        <v>0</v>
      </c>
      <c r="O265" s="34" t="s">
        <v>1053</v>
      </c>
    </row>
    <row r="266" spans="1:15" ht="15.75" thickBot="1" x14ac:dyDescent="0.3">
      <c r="A266" s="6">
        <v>256</v>
      </c>
      <c r="B266" s="33" t="s">
        <v>1162</v>
      </c>
      <c r="C266" s="27" t="s">
        <v>24</v>
      </c>
      <c r="D266" s="9">
        <v>10</v>
      </c>
      <c r="E266" s="22" t="s">
        <v>1152</v>
      </c>
      <c r="F266" s="22" t="s">
        <v>1163</v>
      </c>
      <c r="G266" s="22" t="s">
        <v>1164</v>
      </c>
      <c r="H266" s="22" t="s">
        <v>1165</v>
      </c>
      <c r="I266" s="22" t="s">
        <v>1166</v>
      </c>
      <c r="J266" s="10">
        <v>3</v>
      </c>
      <c r="K266" s="12">
        <v>43020</v>
      </c>
      <c r="L266" s="12">
        <v>43250</v>
      </c>
      <c r="M266" s="37">
        <f t="shared" si="12"/>
        <v>32.857142857142854</v>
      </c>
      <c r="N266" s="7">
        <f t="shared" ref="N266:N272" si="14">J266*100%</f>
        <v>3</v>
      </c>
      <c r="O266" s="34" t="s">
        <v>1053</v>
      </c>
    </row>
    <row r="267" spans="1:15" ht="15.75" thickBot="1" x14ac:dyDescent="0.3">
      <c r="A267" s="6">
        <v>257</v>
      </c>
      <c r="B267" s="33" t="s">
        <v>1167</v>
      </c>
      <c r="C267" s="27" t="s">
        <v>24</v>
      </c>
      <c r="D267" s="9">
        <v>10</v>
      </c>
      <c r="E267" s="22" t="s">
        <v>1152</v>
      </c>
      <c r="F267" s="22" t="s">
        <v>1168</v>
      </c>
      <c r="G267" s="22" t="s">
        <v>1169</v>
      </c>
      <c r="H267" s="22" t="s">
        <v>1170</v>
      </c>
      <c r="I267" s="22" t="s">
        <v>1171</v>
      </c>
      <c r="J267" s="10">
        <v>1</v>
      </c>
      <c r="K267" s="12">
        <v>43020</v>
      </c>
      <c r="L267" s="12">
        <v>43185</v>
      </c>
      <c r="M267" s="37">
        <f t="shared" si="12"/>
        <v>23.571428571428573</v>
      </c>
      <c r="N267" s="13">
        <f t="shared" si="14"/>
        <v>1</v>
      </c>
      <c r="O267" s="34" t="s">
        <v>1053</v>
      </c>
    </row>
    <row r="268" spans="1:15" ht="15.75" thickBot="1" x14ac:dyDescent="0.3">
      <c r="A268" s="6">
        <v>258</v>
      </c>
      <c r="B268" s="33" t="s">
        <v>1172</v>
      </c>
      <c r="C268" s="27" t="s">
        <v>24</v>
      </c>
      <c r="D268" s="9">
        <v>10</v>
      </c>
      <c r="E268" s="22" t="s">
        <v>1173</v>
      </c>
      <c r="F268" s="22" t="s">
        <v>1174</v>
      </c>
      <c r="G268" s="22" t="s">
        <v>1175</v>
      </c>
      <c r="H268" s="22" t="s">
        <v>1176</v>
      </c>
      <c r="I268" s="22" t="s">
        <v>1171</v>
      </c>
      <c r="J268" s="10">
        <v>1</v>
      </c>
      <c r="K268" s="12">
        <v>43020</v>
      </c>
      <c r="L268" s="12">
        <v>43185</v>
      </c>
      <c r="M268" s="37">
        <f t="shared" si="12"/>
        <v>23.571428571428573</v>
      </c>
      <c r="N268" s="13">
        <f t="shared" si="14"/>
        <v>1</v>
      </c>
      <c r="O268" s="34" t="s">
        <v>1053</v>
      </c>
    </row>
    <row r="269" spans="1:15" ht="15.75" thickBot="1" x14ac:dyDescent="0.3">
      <c r="A269" s="6">
        <v>259</v>
      </c>
      <c r="B269" s="33" t="s">
        <v>1177</v>
      </c>
      <c r="C269" s="27" t="s">
        <v>24</v>
      </c>
      <c r="D269" s="9">
        <v>10</v>
      </c>
      <c r="E269" s="22" t="s">
        <v>1173</v>
      </c>
      <c r="F269" s="22" t="s">
        <v>1178</v>
      </c>
      <c r="G269" s="22" t="s">
        <v>1154</v>
      </c>
      <c r="H269" s="25" t="s">
        <v>1179</v>
      </c>
      <c r="I269" s="22" t="s">
        <v>1171</v>
      </c>
      <c r="J269" s="10">
        <v>1</v>
      </c>
      <c r="K269" s="12">
        <v>43020</v>
      </c>
      <c r="L269" s="12">
        <v>43084</v>
      </c>
      <c r="M269" s="37">
        <f t="shared" si="12"/>
        <v>9.1428571428571423</v>
      </c>
      <c r="N269" s="13">
        <f t="shared" si="14"/>
        <v>1</v>
      </c>
      <c r="O269" s="34" t="s">
        <v>1053</v>
      </c>
    </row>
    <row r="270" spans="1:15" ht="15.75" thickBot="1" x14ac:dyDescent="0.3">
      <c r="A270" s="6">
        <v>260</v>
      </c>
      <c r="B270" s="33" t="s">
        <v>1180</v>
      </c>
      <c r="C270" s="27" t="s">
        <v>24</v>
      </c>
      <c r="D270" s="9">
        <v>10</v>
      </c>
      <c r="E270" s="22" t="s">
        <v>1173</v>
      </c>
      <c r="F270" s="22" t="s">
        <v>1181</v>
      </c>
      <c r="G270" s="22" t="s">
        <v>1182</v>
      </c>
      <c r="H270" s="22" t="s">
        <v>1183</v>
      </c>
      <c r="I270" s="22" t="s">
        <v>1184</v>
      </c>
      <c r="J270" s="10">
        <v>1</v>
      </c>
      <c r="K270" s="12">
        <v>43020</v>
      </c>
      <c r="L270" s="12">
        <v>43185</v>
      </c>
      <c r="M270" s="37">
        <f t="shared" si="12"/>
        <v>23.571428571428573</v>
      </c>
      <c r="N270" s="13">
        <f t="shared" si="14"/>
        <v>1</v>
      </c>
      <c r="O270" s="34" t="s">
        <v>1053</v>
      </c>
    </row>
    <row r="271" spans="1:15" ht="15.75" thickBot="1" x14ac:dyDescent="0.3">
      <c r="A271" s="6">
        <v>261</v>
      </c>
      <c r="B271" s="33" t="s">
        <v>1185</v>
      </c>
      <c r="C271" s="27" t="s">
        <v>24</v>
      </c>
      <c r="D271" s="9">
        <v>10</v>
      </c>
      <c r="E271" s="22" t="s">
        <v>1173</v>
      </c>
      <c r="F271" s="22" t="s">
        <v>1186</v>
      </c>
      <c r="G271" s="22" t="s">
        <v>1187</v>
      </c>
      <c r="H271" s="22" t="s">
        <v>1188</v>
      </c>
      <c r="I271" s="22" t="s">
        <v>1189</v>
      </c>
      <c r="J271" s="10">
        <v>1</v>
      </c>
      <c r="K271" s="12">
        <v>43020</v>
      </c>
      <c r="L271" s="12">
        <v>43185</v>
      </c>
      <c r="M271" s="37">
        <f t="shared" si="12"/>
        <v>23.571428571428573</v>
      </c>
      <c r="N271" s="13">
        <f t="shared" si="14"/>
        <v>1</v>
      </c>
      <c r="O271" s="34" t="s">
        <v>1053</v>
      </c>
    </row>
    <row r="272" spans="1:15" ht="15.75" thickBot="1" x14ac:dyDescent="0.3">
      <c r="A272" s="6">
        <v>262</v>
      </c>
      <c r="B272" s="33" t="s">
        <v>1190</v>
      </c>
      <c r="C272" s="27" t="s">
        <v>24</v>
      </c>
      <c r="D272" s="9">
        <v>10</v>
      </c>
      <c r="E272" s="22" t="s">
        <v>1173</v>
      </c>
      <c r="F272" s="22" t="s">
        <v>1186</v>
      </c>
      <c r="G272" s="22" t="s">
        <v>1187</v>
      </c>
      <c r="H272" s="22" t="s">
        <v>1191</v>
      </c>
      <c r="I272" s="22" t="s">
        <v>1192</v>
      </c>
      <c r="J272" s="10">
        <v>1</v>
      </c>
      <c r="K272" s="12">
        <v>43020</v>
      </c>
      <c r="L272" s="12">
        <v>43185</v>
      </c>
      <c r="M272" s="37">
        <f t="shared" si="12"/>
        <v>23.571428571428573</v>
      </c>
      <c r="N272" s="13">
        <f t="shared" si="14"/>
        <v>1</v>
      </c>
      <c r="O272" s="34" t="s">
        <v>1053</v>
      </c>
    </row>
    <row r="273" spans="1:15" ht="15.75" thickBot="1" x14ac:dyDescent="0.3">
      <c r="A273" s="6">
        <v>263</v>
      </c>
      <c r="B273" s="33" t="s">
        <v>1193</v>
      </c>
      <c r="C273" s="27" t="s">
        <v>24</v>
      </c>
      <c r="D273" s="9">
        <v>1</v>
      </c>
      <c r="E273" s="22" t="s">
        <v>1194</v>
      </c>
      <c r="F273" s="22" t="s">
        <v>1195</v>
      </c>
      <c r="G273" s="22" t="s">
        <v>1196</v>
      </c>
      <c r="H273" s="22" t="s">
        <v>1197</v>
      </c>
      <c r="I273" s="22" t="s">
        <v>1198</v>
      </c>
      <c r="J273" s="10">
        <v>8</v>
      </c>
      <c r="K273" s="12">
        <v>43282</v>
      </c>
      <c r="L273" s="12">
        <v>43524</v>
      </c>
      <c r="M273" s="37">
        <f t="shared" si="12"/>
        <v>34.571428571428569</v>
      </c>
      <c r="N273" s="7">
        <f>J273*25%</f>
        <v>2</v>
      </c>
      <c r="O273" s="34" t="s">
        <v>1199</v>
      </c>
    </row>
    <row r="274" spans="1:15" ht="15.75" thickBot="1" x14ac:dyDescent="0.3">
      <c r="A274" s="6">
        <v>264</v>
      </c>
      <c r="B274" s="33" t="s">
        <v>1200</v>
      </c>
      <c r="C274" s="27" t="s">
        <v>24</v>
      </c>
      <c r="D274" s="9">
        <v>1</v>
      </c>
      <c r="E274" s="22" t="s">
        <v>1194</v>
      </c>
      <c r="F274" s="22" t="s">
        <v>1195</v>
      </c>
      <c r="G274" s="22" t="s">
        <v>1196</v>
      </c>
      <c r="H274" s="22" t="s">
        <v>1201</v>
      </c>
      <c r="I274" s="22" t="s">
        <v>1198</v>
      </c>
      <c r="J274" s="10">
        <v>8</v>
      </c>
      <c r="K274" s="12">
        <v>43282</v>
      </c>
      <c r="L274" s="12">
        <v>43524</v>
      </c>
      <c r="M274" s="37">
        <f t="shared" si="12"/>
        <v>34.571428571428569</v>
      </c>
      <c r="N274" s="7">
        <f>J274*25%</f>
        <v>2</v>
      </c>
      <c r="O274" s="34" t="s">
        <v>1199</v>
      </c>
    </row>
    <row r="275" spans="1:15" ht="15.75" thickBot="1" x14ac:dyDescent="0.3">
      <c r="A275" s="6">
        <v>265</v>
      </c>
      <c r="B275" s="33" t="s">
        <v>1202</v>
      </c>
      <c r="C275" s="27" t="s">
        <v>24</v>
      </c>
      <c r="D275" s="9">
        <v>2</v>
      </c>
      <c r="E275" s="22" t="s">
        <v>1203</v>
      </c>
      <c r="F275" s="22" t="s">
        <v>1204</v>
      </c>
      <c r="G275" s="22" t="s">
        <v>1205</v>
      </c>
      <c r="H275" s="22" t="s">
        <v>1206</v>
      </c>
      <c r="I275" s="22" t="s">
        <v>1207</v>
      </c>
      <c r="J275" s="10">
        <v>2</v>
      </c>
      <c r="K275" s="12">
        <v>43282</v>
      </c>
      <c r="L275" s="12">
        <v>43342</v>
      </c>
      <c r="M275" s="37">
        <f t="shared" si="12"/>
        <v>8.5714285714285712</v>
      </c>
      <c r="N275" s="7">
        <f>J275*100%</f>
        <v>2</v>
      </c>
      <c r="O275" s="34" t="s">
        <v>1199</v>
      </c>
    </row>
    <row r="276" spans="1:15" ht="15.75" thickBot="1" x14ac:dyDescent="0.3">
      <c r="A276" s="6">
        <v>266</v>
      </c>
      <c r="B276" s="33" t="s">
        <v>1208</v>
      </c>
      <c r="C276" s="27" t="s">
        <v>24</v>
      </c>
      <c r="D276" s="9">
        <v>2</v>
      </c>
      <c r="E276" s="22" t="s">
        <v>1203</v>
      </c>
      <c r="F276" s="22" t="s">
        <v>1204</v>
      </c>
      <c r="G276" s="22" t="s">
        <v>1209</v>
      </c>
      <c r="H276" s="22" t="s">
        <v>1210</v>
      </c>
      <c r="I276" s="22" t="s">
        <v>288</v>
      </c>
      <c r="J276" s="10">
        <v>1</v>
      </c>
      <c r="K276" s="12">
        <v>43282</v>
      </c>
      <c r="L276" s="12">
        <v>43524</v>
      </c>
      <c r="M276" s="37">
        <f t="shared" si="12"/>
        <v>34.571428571428569</v>
      </c>
      <c r="N276" s="7">
        <f>J276*100%</f>
        <v>1</v>
      </c>
      <c r="O276" s="34" t="s">
        <v>1199</v>
      </c>
    </row>
    <row r="277" spans="1:15" ht="15.75" thickBot="1" x14ac:dyDescent="0.3">
      <c r="A277" s="6">
        <v>267</v>
      </c>
      <c r="B277" s="33" t="s">
        <v>1211</v>
      </c>
      <c r="C277" s="27" t="s">
        <v>24</v>
      </c>
      <c r="D277" s="9">
        <v>3</v>
      </c>
      <c r="E277" s="22" t="s">
        <v>1212</v>
      </c>
      <c r="F277" s="22" t="s">
        <v>1213</v>
      </c>
      <c r="G277" s="22" t="s">
        <v>1214</v>
      </c>
      <c r="H277" s="22" t="s">
        <v>1215</v>
      </c>
      <c r="I277" s="22" t="s">
        <v>1216</v>
      </c>
      <c r="J277" s="10">
        <v>6</v>
      </c>
      <c r="K277" s="12">
        <v>43282</v>
      </c>
      <c r="L277" s="12">
        <v>43524</v>
      </c>
      <c r="M277" s="37">
        <f t="shared" si="12"/>
        <v>34.571428571428569</v>
      </c>
      <c r="N277" s="7">
        <f>J277*50%</f>
        <v>3</v>
      </c>
      <c r="O277" s="34" t="s">
        <v>1199</v>
      </c>
    </row>
    <row r="278" spans="1:15" ht="15.75" thickBot="1" x14ac:dyDescent="0.3">
      <c r="A278" s="6">
        <v>268</v>
      </c>
      <c r="B278" s="33" t="s">
        <v>1217</v>
      </c>
      <c r="C278" s="27" t="s">
        <v>24</v>
      </c>
      <c r="D278" s="9">
        <v>4</v>
      </c>
      <c r="E278" s="22" t="s">
        <v>1218</v>
      </c>
      <c r="F278" s="22" t="s">
        <v>1219</v>
      </c>
      <c r="G278" s="22" t="s">
        <v>1220</v>
      </c>
      <c r="H278" s="22" t="s">
        <v>1206</v>
      </c>
      <c r="I278" s="22" t="s">
        <v>1207</v>
      </c>
      <c r="J278" s="10">
        <v>2</v>
      </c>
      <c r="K278" s="12">
        <v>43282</v>
      </c>
      <c r="L278" s="12">
        <v>43342</v>
      </c>
      <c r="M278" s="37">
        <f t="shared" si="12"/>
        <v>8.5714285714285712</v>
      </c>
      <c r="N278" s="7">
        <f t="shared" ref="N278:N287" si="15">J278*100%</f>
        <v>2</v>
      </c>
      <c r="O278" s="34" t="s">
        <v>1199</v>
      </c>
    </row>
    <row r="279" spans="1:15" ht="15.75" thickBot="1" x14ac:dyDescent="0.3">
      <c r="A279" s="6">
        <v>269</v>
      </c>
      <c r="B279" s="33" t="s">
        <v>1221</v>
      </c>
      <c r="C279" s="27" t="s">
        <v>24</v>
      </c>
      <c r="D279" s="9">
        <v>4</v>
      </c>
      <c r="E279" s="22" t="s">
        <v>1218</v>
      </c>
      <c r="F279" s="22" t="s">
        <v>1219</v>
      </c>
      <c r="G279" s="22" t="s">
        <v>1209</v>
      </c>
      <c r="H279" s="22" t="s">
        <v>1210</v>
      </c>
      <c r="I279" s="22" t="s">
        <v>288</v>
      </c>
      <c r="J279" s="10">
        <v>1</v>
      </c>
      <c r="K279" s="12">
        <v>43282</v>
      </c>
      <c r="L279" s="12">
        <v>43524</v>
      </c>
      <c r="M279" s="37">
        <f t="shared" si="12"/>
        <v>34.571428571428569</v>
      </c>
      <c r="N279" s="7">
        <f t="shared" si="15"/>
        <v>1</v>
      </c>
      <c r="O279" s="34" t="s">
        <v>1199</v>
      </c>
    </row>
    <row r="280" spans="1:15" ht="15.75" thickBot="1" x14ac:dyDescent="0.3">
      <c r="A280" s="6">
        <v>270</v>
      </c>
      <c r="B280" s="33" t="s">
        <v>1222</v>
      </c>
      <c r="C280" s="27" t="s">
        <v>24</v>
      </c>
      <c r="D280" s="9">
        <v>5</v>
      </c>
      <c r="E280" s="22" t="s">
        <v>1223</v>
      </c>
      <c r="F280" s="22" t="s">
        <v>1043</v>
      </c>
      <c r="G280" s="22" t="s">
        <v>1224</v>
      </c>
      <c r="H280" s="22" t="s">
        <v>1225</v>
      </c>
      <c r="I280" s="22" t="s">
        <v>1226</v>
      </c>
      <c r="J280" s="10">
        <v>1</v>
      </c>
      <c r="K280" s="12">
        <v>43282</v>
      </c>
      <c r="L280" s="12">
        <v>43373</v>
      </c>
      <c r="M280" s="37">
        <f t="shared" si="12"/>
        <v>13</v>
      </c>
      <c r="N280" s="7">
        <f t="shared" si="15"/>
        <v>1</v>
      </c>
      <c r="O280" s="34" t="s">
        <v>1199</v>
      </c>
    </row>
    <row r="281" spans="1:15" ht="15.75" thickBot="1" x14ac:dyDescent="0.3">
      <c r="A281" s="6">
        <v>271</v>
      </c>
      <c r="B281" s="33" t="s">
        <v>1227</v>
      </c>
      <c r="C281" s="27" t="s">
        <v>24</v>
      </c>
      <c r="D281" s="9">
        <v>5</v>
      </c>
      <c r="E281" s="22" t="s">
        <v>1223</v>
      </c>
      <c r="F281" s="22" t="s">
        <v>1043</v>
      </c>
      <c r="G281" s="22" t="s">
        <v>1224</v>
      </c>
      <c r="H281" s="22" t="s">
        <v>1228</v>
      </c>
      <c r="I281" s="22" t="s">
        <v>1229</v>
      </c>
      <c r="J281" s="10">
        <v>1</v>
      </c>
      <c r="K281" s="12">
        <v>43282</v>
      </c>
      <c r="L281" s="12">
        <v>43465</v>
      </c>
      <c r="M281" s="37">
        <f t="shared" si="12"/>
        <v>26.142857142857142</v>
      </c>
      <c r="N281" s="7">
        <f t="shared" si="15"/>
        <v>1</v>
      </c>
      <c r="O281" s="34" t="s">
        <v>1199</v>
      </c>
    </row>
    <row r="282" spans="1:15" ht="15.75" thickBot="1" x14ac:dyDescent="0.3">
      <c r="A282" s="6">
        <v>272</v>
      </c>
      <c r="B282" s="33" t="s">
        <v>1230</v>
      </c>
      <c r="C282" s="27" t="s">
        <v>24</v>
      </c>
      <c r="D282" s="9">
        <v>6</v>
      </c>
      <c r="E282" s="22" t="s">
        <v>1231</v>
      </c>
      <c r="F282" s="22" t="s">
        <v>1232</v>
      </c>
      <c r="G282" s="22" t="s">
        <v>1233</v>
      </c>
      <c r="H282" s="22" t="s">
        <v>1234</v>
      </c>
      <c r="I282" s="22" t="s">
        <v>1235</v>
      </c>
      <c r="J282" s="10">
        <v>1</v>
      </c>
      <c r="K282" s="12">
        <v>43282</v>
      </c>
      <c r="L282" s="12">
        <v>43342</v>
      </c>
      <c r="M282" s="37">
        <f t="shared" si="12"/>
        <v>8.5714285714285712</v>
      </c>
      <c r="N282" s="7">
        <f t="shared" si="15"/>
        <v>1</v>
      </c>
      <c r="O282" s="34" t="s">
        <v>1199</v>
      </c>
    </row>
    <row r="283" spans="1:15" ht="15.75" thickBot="1" x14ac:dyDescent="0.3">
      <c r="A283" s="6">
        <v>273</v>
      </c>
      <c r="B283" s="33" t="s">
        <v>1236</v>
      </c>
      <c r="C283" s="27" t="s">
        <v>24</v>
      </c>
      <c r="D283" s="9">
        <v>6</v>
      </c>
      <c r="E283" s="22" t="s">
        <v>1231</v>
      </c>
      <c r="F283" s="22" t="s">
        <v>1232</v>
      </c>
      <c r="G283" s="22" t="s">
        <v>1237</v>
      </c>
      <c r="H283" s="22" t="s">
        <v>1238</v>
      </c>
      <c r="I283" s="22" t="s">
        <v>1239</v>
      </c>
      <c r="J283" s="10">
        <v>1</v>
      </c>
      <c r="K283" s="12">
        <v>43282</v>
      </c>
      <c r="L283" s="12">
        <v>43342</v>
      </c>
      <c r="M283" s="37">
        <f t="shared" si="12"/>
        <v>8.5714285714285712</v>
      </c>
      <c r="N283" s="7">
        <f t="shared" si="15"/>
        <v>1</v>
      </c>
      <c r="O283" s="34" t="s">
        <v>1199</v>
      </c>
    </row>
    <row r="284" spans="1:15" ht="15.75" thickBot="1" x14ac:dyDescent="0.3">
      <c r="A284" s="6">
        <v>274</v>
      </c>
      <c r="B284" s="33" t="s">
        <v>1240</v>
      </c>
      <c r="C284" s="27" t="s">
        <v>24</v>
      </c>
      <c r="D284" s="9">
        <v>7</v>
      </c>
      <c r="E284" s="22" t="s">
        <v>1241</v>
      </c>
      <c r="F284" s="22" t="s">
        <v>1232</v>
      </c>
      <c r="G284" s="22" t="s">
        <v>1233</v>
      </c>
      <c r="H284" s="22" t="s">
        <v>1234</v>
      </c>
      <c r="I284" s="22" t="s">
        <v>1235</v>
      </c>
      <c r="J284" s="10">
        <v>1</v>
      </c>
      <c r="K284" s="12">
        <v>43282</v>
      </c>
      <c r="L284" s="12">
        <v>43342</v>
      </c>
      <c r="M284" s="37">
        <f t="shared" si="12"/>
        <v>8.5714285714285712</v>
      </c>
      <c r="N284" s="7">
        <f t="shared" si="15"/>
        <v>1</v>
      </c>
      <c r="O284" s="34" t="s">
        <v>1199</v>
      </c>
    </row>
    <row r="285" spans="1:15" ht="15.75" thickBot="1" x14ac:dyDescent="0.3">
      <c r="A285" s="6">
        <v>275</v>
      </c>
      <c r="B285" s="33" t="s">
        <v>1242</v>
      </c>
      <c r="C285" s="27" t="s">
        <v>24</v>
      </c>
      <c r="D285" s="9">
        <v>7</v>
      </c>
      <c r="E285" s="22" t="s">
        <v>1241</v>
      </c>
      <c r="F285" s="22" t="s">
        <v>1232</v>
      </c>
      <c r="G285" s="22" t="s">
        <v>1243</v>
      </c>
      <c r="H285" s="22" t="s">
        <v>1244</v>
      </c>
      <c r="I285" s="22" t="s">
        <v>1245</v>
      </c>
      <c r="J285" s="10">
        <v>1</v>
      </c>
      <c r="K285" s="12">
        <v>43282</v>
      </c>
      <c r="L285" s="12">
        <v>43342</v>
      </c>
      <c r="M285" s="37">
        <f t="shared" si="12"/>
        <v>8.5714285714285712</v>
      </c>
      <c r="N285" s="7">
        <f t="shared" si="15"/>
        <v>1</v>
      </c>
      <c r="O285" s="34" t="s">
        <v>1199</v>
      </c>
    </row>
    <row r="286" spans="1:15" ht="15.75" thickBot="1" x14ac:dyDescent="0.3">
      <c r="A286" s="6">
        <v>276</v>
      </c>
      <c r="B286" s="33" t="s">
        <v>1246</v>
      </c>
      <c r="C286" s="27" t="s">
        <v>24</v>
      </c>
      <c r="D286" s="9">
        <v>8</v>
      </c>
      <c r="E286" s="22" t="s">
        <v>1247</v>
      </c>
      <c r="F286" s="22" t="s">
        <v>1248</v>
      </c>
      <c r="G286" s="22" t="s">
        <v>1249</v>
      </c>
      <c r="H286" s="22" t="s">
        <v>1250</v>
      </c>
      <c r="I286" s="22" t="s">
        <v>1251</v>
      </c>
      <c r="J286" s="10">
        <v>1</v>
      </c>
      <c r="K286" s="12">
        <v>43468</v>
      </c>
      <c r="L286" s="12">
        <v>43554</v>
      </c>
      <c r="M286" s="37">
        <f t="shared" si="12"/>
        <v>12.285714285714286</v>
      </c>
      <c r="N286" s="7">
        <f t="shared" si="15"/>
        <v>1</v>
      </c>
      <c r="O286" s="34" t="s">
        <v>1199</v>
      </c>
    </row>
    <row r="287" spans="1:15" ht="15.75" thickBot="1" x14ac:dyDescent="0.3">
      <c r="A287" s="6">
        <v>277</v>
      </c>
      <c r="B287" s="33" t="s">
        <v>1252</v>
      </c>
      <c r="C287" s="27" t="s">
        <v>24</v>
      </c>
      <c r="D287" s="9">
        <v>9</v>
      </c>
      <c r="E287" s="22" t="s">
        <v>1253</v>
      </c>
      <c r="F287" s="22" t="s">
        <v>1254</v>
      </c>
      <c r="G287" s="22" t="s">
        <v>1255</v>
      </c>
      <c r="H287" s="22" t="s">
        <v>1256</v>
      </c>
      <c r="I287" s="22" t="s">
        <v>1257</v>
      </c>
      <c r="J287" s="10">
        <v>1</v>
      </c>
      <c r="K287" s="12">
        <v>43468</v>
      </c>
      <c r="L287" s="12">
        <v>43511</v>
      </c>
      <c r="M287" s="37">
        <f t="shared" si="12"/>
        <v>6.1428571428571432</v>
      </c>
      <c r="N287" s="7">
        <f t="shared" si="15"/>
        <v>1</v>
      </c>
      <c r="O287" s="34" t="s">
        <v>1199</v>
      </c>
    </row>
    <row r="288" spans="1:15" ht="15.75" thickBot="1" x14ac:dyDescent="0.3">
      <c r="A288" s="6">
        <v>278</v>
      </c>
      <c r="B288" s="33" t="s">
        <v>1258</v>
      </c>
      <c r="C288" s="27" t="s">
        <v>24</v>
      </c>
      <c r="D288" s="9">
        <v>10</v>
      </c>
      <c r="E288" s="22" t="s">
        <v>1259</v>
      </c>
      <c r="F288" s="22" t="s">
        <v>1260</v>
      </c>
      <c r="G288" s="22" t="s">
        <v>1261</v>
      </c>
      <c r="H288" s="22" t="s">
        <v>1250</v>
      </c>
      <c r="I288" s="22" t="s">
        <v>1251</v>
      </c>
      <c r="J288" s="10">
        <v>1</v>
      </c>
      <c r="K288" s="12">
        <v>43468</v>
      </c>
      <c r="L288" s="12">
        <v>43554</v>
      </c>
      <c r="M288" s="37">
        <f t="shared" si="12"/>
        <v>12.285714285714286</v>
      </c>
      <c r="N288" s="7">
        <f>J288*100%</f>
        <v>1</v>
      </c>
      <c r="O288" s="34" t="s">
        <v>1199</v>
      </c>
    </row>
    <row r="289" spans="1:15" ht="15.75" thickBot="1" x14ac:dyDescent="0.3">
      <c r="A289" s="6">
        <v>279</v>
      </c>
      <c r="B289" s="33" t="s">
        <v>1262</v>
      </c>
      <c r="C289" s="27" t="s">
        <v>24</v>
      </c>
      <c r="D289" s="9">
        <v>10</v>
      </c>
      <c r="E289" s="22" t="s">
        <v>1259</v>
      </c>
      <c r="F289" s="22" t="s">
        <v>1260</v>
      </c>
      <c r="G289" s="22" t="s">
        <v>1263</v>
      </c>
      <c r="H289" s="22" t="s">
        <v>1264</v>
      </c>
      <c r="I289" s="22" t="s">
        <v>1265</v>
      </c>
      <c r="J289" s="10">
        <v>1</v>
      </c>
      <c r="K289" s="12">
        <v>43468</v>
      </c>
      <c r="L289" s="12">
        <v>43554</v>
      </c>
      <c r="M289" s="37">
        <f t="shared" si="12"/>
        <v>12.285714285714286</v>
      </c>
      <c r="N289" s="7">
        <f>J289*100%</f>
        <v>1</v>
      </c>
      <c r="O289" s="34" t="s">
        <v>1199</v>
      </c>
    </row>
    <row r="290" spans="1:15" ht="15.75" thickBot="1" x14ac:dyDescent="0.3">
      <c r="A290" s="6">
        <v>280</v>
      </c>
      <c r="B290" s="33" t="s">
        <v>1266</v>
      </c>
      <c r="C290" s="27" t="s">
        <v>24</v>
      </c>
      <c r="D290" s="9">
        <v>11</v>
      </c>
      <c r="E290" s="22" t="s">
        <v>1267</v>
      </c>
      <c r="F290" s="22" t="s">
        <v>1268</v>
      </c>
      <c r="G290" s="22" t="s">
        <v>1269</v>
      </c>
      <c r="H290" s="22" t="s">
        <v>1270</v>
      </c>
      <c r="I290" s="22" t="s">
        <v>1271</v>
      </c>
      <c r="J290" s="10">
        <v>1</v>
      </c>
      <c r="K290" s="12">
        <v>43313</v>
      </c>
      <c r="L290" s="12">
        <v>43555</v>
      </c>
      <c r="M290" s="37">
        <f t="shared" si="12"/>
        <v>34.571428571428569</v>
      </c>
      <c r="N290" s="7">
        <f>J290*100%</f>
        <v>1</v>
      </c>
      <c r="O290" s="34" t="s">
        <v>1199</v>
      </c>
    </row>
    <row r="291" spans="1:15" ht="15.75" thickBot="1" x14ac:dyDescent="0.3">
      <c r="A291" s="6">
        <v>281</v>
      </c>
      <c r="B291" s="33" t="s">
        <v>1272</v>
      </c>
      <c r="C291" s="27" t="s">
        <v>24</v>
      </c>
      <c r="D291" s="9">
        <v>11</v>
      </c>
      <c r="E291" s="22" t="s">
        <v>1267</v>
      </c>
      <c r="F291" s="22" t="s">
        <v>1268</v>
      </c>
      <c r="G291" s="22" t="s">
        <v>1269</v>
      </c>
      <c r="H291" s="22" t="s">
        <v>1270</v>
      </c>
      <c r="I291" s="22" t="s">
        <v>1273</v>
      </c>
      <c r="J291" s="10">
        <v>4</v>
      </c>
      <c r="K291" s="12">
        <v>43313</v>
      </c>
      <c r="L291" s="12">
        <v>43555</v>
      </c>
      <c r="M291" s="37">
        <f t="shared" si="12"/>
        <v>34.571428571428569</v>
      </c>
      <c r="N291" s="7">
        <f>J291*25%</f>
        <v>1</v>
      </c>
      <c r="O291" s="34" t="s">
        <v>1199</v>
      </c>
    </row>
    <row r="292" spans="1:15" ht="15.75" thickBot="1" x14ac:dyDescent="0.3">
      <c r="A292" s="6">
        <v>282</v>
      </c>
      <c r="B292" s="33" t="s">
        <v>1274</v>
      </c>
      <c r="C292" s="27" t="s">
        <v>24</v>
      </c>
      <c r="D292" s="9">
        <v>12</v>
      </c>
      <c r="E292" s="22" t="s">
        <v>1275</v>
      </c>
      <c r="F292" s="22" t="s">
        <v>1276</v>
      </c>
      <c r="G292" s="22" t="s">
        <v>1277</v>
      </c>
      <c r="H292" s="22" t="s">
        <v>1278</v>
      </c>
      <c r="I292" s="22" t="s">
        <v>1279</v>
      </c>
      <c r="J292" s="10">
        <v>5</v>
      </c>
      <c r="K292" s="12">
        <v>43283</v>
      </c>
      <c r="L292" s="12">
        <v>43436</v>
      </c>
      <c r="M292" s="37">
        <f t="shared" si="12"/>
        <v>21.857142857142858</v>
      </c>
      <c r="N292" s="14">
        <f>J292*(90+100+(40+40+40))/1300</f>
        <v>1.1923076923076923</v>
      </c>
      <c r="O292" s="34" t="s">
        <v>1199</v>
      </c>
    </row>
    <row r="293" spans="1:15" ht="15.75" thickBot="1" x14ac:dyDescent="0.3">
      <c r="A293" s="6">
        <v>283</v>
      </c>
      <c r="B293" s="33" t="s">
        <v>1280</v>
      </c>
      <c r="C293" s="27" t="s">
        <v>24</v>
      </c>
      <c r="D293" s="9">
        <v>13</v>
      </c>
      <c r="E293" s="22" t="s">
        <v>1281</v>
      </c>
      <c r="F293" s="22" t="s">
        <v>1282</v>
      </c>
      <c r="G293" s="22" t="s">
        <v>1283</v>
      </c>
      <c r="H293" s="22" t="s">
        <v>1284</v>
      </c>
      <c r="I293" s="22" t="s">
        <v>1285</v>
      </c>
      <c r="J293" s="10">
        <v>1</v>
      </c>
      <c r="K293" s="12">
        <v>43313</v>
      </c>
      <c r="L293" s="12">
        <v>43374</v>
      </c>
      <c r="M293" s="37">
        <f t="shared" si="12"/>
        <v>8.7142857142857135</v>
      </c>
      <c r="N293" s="7">
        <f>J293*100%</f>
        <v>1</v>
      </c>
      <c r="O293" s="34" t="s">
        <v>1199</v>
      </c>
    </row>
    <row r="294" spans="1:15" ht="15.75" thickBot="1" x14ac:dyDescent="0.3">
      <c r="A294" s="6">
        <v>284</v>
      </c>
      <c r="B294" s="33" t="s">
        <v>1286</v>
      </c>
      <c r="C294" s="27" t="s">
        <v>24</v>
      </c>
      <c r="D294" s="9">
        <v>14</v>
      </c>
      <c r="E294" s="22" t="s">
        <v>1287</v>
      </c>
      <c r="F294" s="22" t="s">
        <v>1288</v>
      </c>
      <c r="G294" s="22" t="s">
        <v>1261</v>
      </c>
      <c r="H294" s="22" t="s">
        <v>1250</v>
      </c>
      <c r="I294" s="22" t="s">
        <v>1251</v>
      </c>
      <c r="J294" s="10">
        <v>1</v>
      </c>
      <c r="K294" s="12">
        <v>43282</v>
      </c>
      <c r="L294" s="12">
        <v>43342</v>
      </c>
      <c r="M294" s="37">
        <f t="shared" si="12"/>
        <v>8.5714285714285712</v>
      </c>
      <c r="N294" s="7">
        <f>J294*100%</f>
        <v>1</v>
      </c>
      <c r="O294" s="34" t="s">
        <v>1199</v>
      </c>
    </row>
    <row r="295" spans="1:15" ht="15.75" thickBot="1" x14ac:dyDescent="0.3">
      <c r="A295" s="6">
        <v>285</v>
      </c>
      <c r="B295" s="33" t="s">
        <v>1289</v>
      </c>
      <c r="C295" s="27" t="s">
        <v>24</v>
      </c>
      <c r="D295" s="9">
        <v>14</v>
      </c>
      <c r="E295" s="22" t="s">
        <v>1287</v>
      </c>
      <c r="F295" s="22" t="s">
        <v>1290</v>
      </c>
      <c r="G295" s="22" t="s">
        <v>1263</v>
      </c>
      <c r="H295" s="22" t="s">
        <v>1264</v>
      </c>
      <c r="I295" s="22" t="s">
        <v>288</v>
      </c>
      <c r="J295" s="10">
        <v>1</v>
      </c>
      <c r="K295" s="12">
        <v>43282</v>
      </c>
      <c r="L295" s="12">
        <v>43342</v>
      </c>
      <c r="M295" s="37">
        <f t="shared" si="12"/>
        <v>8.5714285714285712</v>
      </c>
      <c r="N295" s="7">
        <f>J295*100%</f>
        <v>1</v>
      </c>
      <c r="O295" s="34" t="s">
        <v>1199</v>
      </c>
    </row>
    <row r="296" spans="1:15" ht="15.75" thickBot="1" x14ac:dyDescent="0.3">
      <c r="A296" s="6">
        <v>286</v>
      </c>
      <c r="B296" s="33" t="s">
        <v>1291</v>
      </c>
      <c r="C296" s="27" t="s">
        <v>24</v>
      </c>
      <c r="D296" s="9">
        <v>15</v>
      </c>
      <c r="E296" s="22" t="s">
        <v>1292</v>
      </c>
      <c r="F296" s="22" t="s">
        <v>1293</v>
      </c>
      <c r="G296" s="22" t="s">
        <v>77</v>
      </c>
      <c r="H296" s="22" t="s">
        <v>1294</v>
      </c>
      <c r="I296" s="22" t="s">
        <v>79</v>
      </c>
      <c r="J296" s="10">
        <v>4</v>
      </c>
      <c r="K296" s="12">
        <v>43282</v>
      </c>
      <c r="L296" s="12">
        <v>43646</v>
      </c>
      <c r="M296" s="37">
        <f t="shared" si="12"/>
        <v>52</v>
      </c>
      <c r="N296" s="7">
        <f>J296*25%</f>
        <v>1</v>
      </c>
      <c r="O296" s="34" t="s">
        <v>1199</v>
      </c>
    </row>
    <row r="297" spans="1:15" ht="15.75" thickBot="1" x14ac:dyDescent="0.3">
      <c r="A297" s="6">
        <v>287</v>
      </c>
      <c r="B297" s="33" t="s">
        <v>1295</v>
      </c>
      <c r="C297" s="27" t="s">
        <v>24</v>
      </c>
      <c r="D297" s="9">
        <v>16</v>
      </c>
      <c r="E297" s="22" t="s">
        <v>1296</v>
      </c>
      <c r="F297" s="22" t="s">
        <v>1297</v>
      </c>
      <c r="G297" s="22" t="s">
        <v>1298</v>
      </c>
      <c r="H297" s="22" t="s">
        <v>1299</v>
      </c>
      <c r="I297" s="22" t="s">
        <v>1300</v>
      </c>
      <c r="J297" s="10">
        <v>4</v>
      </c>
      <c r="K297" s="12">
        <v>43313</v>
      </c>
      <c r="L297" s="12">
        <v>43555</v>
      </c>
      <c r="M297" s="37">
        <f t="shared" si="12"/>
        <v>34.571428571428569</v>
      </c>
      <c r="N297" s="13">
        <v>0</v>
      </c>
      <c r="O297" s="34" t="s">
        <v>1199</v>
      </c>
    </row>
    <row r="298" spans="1:15" ht="15.75" thickBot="1" x14ac:dyDescent="0.3">
      <c r="A298" s="6">
        <v>288</v>
      </c>
      <c r="B298" s="33" t="s">
        <v>1301</v>
      </c>
      <c r="C298" s="27" t="s">
        <v>24</v>
      </c>
      <c r="D298" s="9">
        <v>16</v>
      </c>
      <c r="E298" s="22" t="s">
        <v>1296</v>
      </c>
      <c r="F298" s="22" t="s">
        <v>1297</v>
      </c>
      <c r="G298" s="22" t="s">
        <v>1302</v>
      </c>
      <c r="H298" s="22" t="s">
        <v>1303</v>
      </c>
      <c r="I298" s="22" t="s">
        <v>1304</v>
      </c>
      <c r="J298" s="10">
        <v>4</v>
      </c>
      <c r="K298" s="12">
        <v>43313</v>
      </c>
      <c r="L298" s="12">
        <v>43555</v>
      </c>
      <c r="M298" s="37">
        <f t="shared" si="12"/>
        <v>34.571428571428569</v>
      </c>
      <c r="N298" s="13">
        <v>0</v>
      </c>
      <c r="O298" s="34" t="s">
        <v>1199</v>
      </c>
    </row>
    <row r="299" spans="1:15" ht="15.75" thickBot="1" x14ac:dyDescent="0.3">
      <c r="A299" s="6">
        <v>289</v>
      </c>
      <c r="B299" s="33" t="s">
        <v>1305</v>
      </c>
      <c r="C299" s="27" t="s">
        <v>24</v>
      </c>
      <c r="D299" s="9">
        <v>16</v>
      </c>
      <c r="E299" s="22" t="s">
        <v>1296</v>
      </c>
      <c r="F299" s="22" t="s">
        <v>1297</v>
      </c>
      <c r="G299" s="22" t="s">
        <v>1306</v>
      </c>
      <c r="H299" s="22" t="s">
        <v>1307</v>
      </c>
      <c r="I299" s="22" t="s">
        <v>1308</v>
      </c>
      <c r="J299" s="10">
        <v>1</v>
      </c>
      <c r="K299" s="12">
        <v>43313</v>
      </c>
      <c r="L299" s="12">
        <v>43555</v>
      </c>
      <c r="M299" s="37">
        <f t="shared" si="12"/>
        <v>34.571428571428569</v>
      </c>
      <c r="N299" s="7">
        <f>J299*100%</f>
        <v>1</v>
      </c>
      <c r="O299" s="34" t="s">
        <v>1199</v>
      </c>
    </row>
    <row r="300" spans="1:15" ht="15.75" thickBot="1" x14ac:dyDescent="0.3">
      <c r="A300" s="6">
        <v>290</v>
      </c>
      <c r="B300" s="33" t="s">
        <v>1309</v>
      </c>
      <c r="C300" s="27" t="s">
        <v>24</v>
      </c>
      <c r="D300" s="9">
        <v>17</v>
      </c>
      <c r="E300" s="22" t="s">
        <v>1310</v>
      </c>
      <c r="F300" s="22" t="s">
        <v>866</v>
      </c>
      <c r="G300" s="22" t="s">
        <v>1311</v>
      </c>
      <c r="H300" s="22" t="s">
        <v>1312</v>
      </c>
      <c r="I300" s="22" t="s">
        <v>1313</v>
      </c>
      <c r="J300" s="10">
        <v>1</v>
      </c>
      <c r="K300" s="12">
        <v>43313</v>
      </c>
      <c r="L300" s="12">
        <v>43555</v>
      </c>
      <c r="M300" s="37">
        <f t="shared" si="12"/>
        <v>34.571428571428569</v>
      </c>
      <c r="N300" s="7">
        <f>J300*100%</f>
        <v>1</v>
      </c>
      <c r="O300" s="34" t="s">
        <v>1199</v>
      </c>
    </row>
    <row r="301" spans="1:15" ht="15.75" thickBot="1" x14ac:dyDescent="0.3">
      <c r="A301" s="6">
        <v>291</v>
      </c>
      <c r="B301" s="33" t="s">
        <v>1314</v>
      </c>
      <c r="C301" s="27" t="s">
        <v>24</v>
      </c>
      <c r="D301" s="9">
        <v>17</v>
      </c>
      <c r="E301" s="22" t="s">
        <v>1310</v>
      </c>
      <c r="F301" s="22" t="s">
        <v>866</v>
      </c>
      <c r="G301" s="22" t="s">
        <v>1311</v>
      </c>
      <c r="H301" s="22" t="s">
        <v>1312</v>
      </c>
      <c r="I301" s="22" t="s">
        <v>1300</v>
      </c>
      <c r="J301" s="10">
        <v>4</v>
      </c>
      <c r="K301" s="12">
        <v>43313</v>
      </c>
      <c r="L301" s="12">
        <v>43555</v>
      </c>
      <c r="M301" s="37">
        <f t="shared" si="12"/>
        <v>34.571428571428569</v>
      </c>
      <c r="N301" s="13">
        <v>0</v>
      </c>
      <c r="O301" s="34" t="s">
        <v>1199</v>
      </c>
    </row>
    <row r="302" spans="1:15" ht="15.75" thickBot="1" x14ac:dyDescent="0.3">
      <c r="A302" s="6">
        <v>292</v>
      </c>
      <c r="B302" s="33" t="s">
        <v>1315</v>
      </c>
      <c r="C302" s="27" t="s">
        <v>24</v>
      </c>
      <c r="D302" s="9">
        <v>17</v>
      </c>
      <c r="E302" s="22" t="s">
        <v>1310</v>
      </c>
      <c r="F302" s="22" t="s">
        <v>866</v>
      </c>
      <c r="G302" s="22" t="s">
        <v>1316</v>
      </c>
      <c r="H302" s="22" t="s">
        <v>1312</v>
      </c>
      <c r="I302" s="22" t="s">
        <v>1317</v>
      </c>
      <c r="J302" s="10">
        <v>1</v>
      </c>
      <c r="K302" s="12">
        <v>43313</v>
      </c>
      <c r="L302" s="12">
        <v>43555</v>
      </c>
      <c r="M302" s="37">
        <f t="shared" si="12"/>
        <v>34.571428571428569</v>
      </c>
      <c r="N302" s="7">
        <f>J302*100%</f>
        <v>1</v>
      </c>
      <c r="O302" s="34" t="s">
        <v>1199</v>
      </c>
    </row>
    <row r="303" spans="1:15" ht="15.75" thickBot="1" x14ac:dyDescent="0.3">
      <c r="A303" s="6">
        <v>293</v>
      </c>
      <c r="B303" s="33" t="s">
        <v>1318</v>
      </c>
      <c r="C303" s="27" t="s">
        <v>24</v>
      </c>
      <c r="D303" s="9">
        <v>17</v>
      </c>
      <c r="E303" s="22" t="s">
        <v>1310</v>
      </c>
      <c r="F303" s="22" t="s">
        <v>866</v>
      </c>
      <c r="G303" s="22" t="s">
        <v>1316</v>
      </c>
      <c r="H303" s="22" t="s">
        <v>1312</v>
      </c>
      <c r="I303" s="22" t="s">
        <v>1304</v>
      </c>
      <c r="J303" s="10">
        <v>4</v>
      </c>
      <c r="K303" s="12">
        <v>43313</v>
      </c>
      <c r="L303" s="12">
        <v>43555</v>
      </c>
      <c r="M303" s="37">
        <f t="shared" si="12"/>
        <v>34.571428571428569</v>
      </c>
      <c r="N303" s="13">
        <v>0</v>
      </c>
      <c r="O303" s="34" t="s">
        <v>1199</v>
      </c>
    </row>
    <row r="304" spans="1:15" ht="15.75" thickBot="1" x14ac:dyDescent="0.3">
      <c r="A304" s="6">
        <v>294</v>
      </c>
      <c r="B304" s="33" t="s">
        <v>1319</v>
      </c>
      <c r="C304" s="27" t="s">
        <v>24</v>
      </c>
      <c r="D304" s="9">
        <v>17</v>
      </c>
      <c r="E304" s="22" t="s">
        <v>1310</v>
      </c>
      <c r="F304" s="22" t="s">
        <v>866</v>
      </c>
      <c r="G304" s="22" t="s">
        <v>1320</v>
      </c>
      <c r="H304" s="22" t="s">
        <v>1307</v>
      </c>
      <c r="I304" s="22" t="s">
        <v>1321</v>
      </c>
      <c r="J304" s="10">
        <v>1</v>
      </c>
      <c r="K304" s="12">
        <v>43313</v>
      </c>
      <c r="L304" s="12">
        <v>43555</v>
      </c>
      <c r="M304" s="37">
        <f t="shared" si="12"/>
        <v>34.571428571428569</v>
      </c>
      <c r="N304" s="7">
        <f>J304*100%</f>
        <v>1</v>
      </c>
      <c r="O304" s="34" t="s">
        <v>1199</v>
      </c>
    </row>
    <row r="305" spans="1:15" ht="15.75" thickBot="1" x14ac:dyDescent="0.3">
      <c r="A305" s="6">
        <v>295</v>
      </c>
      <c r="B305" s="33" t="s">
        <v>1322</v>
      </c>
      <c r="C305" s="27" t="s">
        <v>24</v>
      </c>
      <c r="D305" s="9">
        <v>18</v>
      </c>
      <c r="E305" s="22" t="s">
        <v>1323</v>
      </c>
      <c r="F305" s="22" t="s">
        <v>866</v>
      </c>
      <c r="G305" s="22" t="s">
        <v>1324</v>
      </c>
      <c r="H305" s="22" t="s">
        <v>845</v>
      </c>
      <c r="I305" s="22" t="s">
        <v>846</v>
      </c>
      <c r="J305" s="10">
        <v>5</v>
      </c>
      <c r="K305" s="12">
        <v>43313</v>
      </c>
      <c r="L305" s="12">
        <v>43646</v>
      </c>
      <c r="M305" s="37">
        <f t="shared" si="12"/>
        <v>47.571428571428569</v>
      </c>
      <c r="N305" s="13">
        <v>0</v>
      </c>
      <c r="O305" s="34" t="s">
        <v>1199</v>
      </c>
    </row>
    <row r="306" spans="1:15" ht="15.75" thickBot="1" x14ac:dyDescent="0.3">
      <c r="A306" s="6">
        <v>296</v>
      </c>
      <c r="B306" s="33" t="s">
        <v>1325</v>
      </c>
      <c r="C306" s="27" t="s">
        <v>24</v>
      </c>
      <c r="D306" s="9">
        <v>19</v>
      </c>
      <c r="E306" s="22" t="s">
        <v>1326</v>
      </c>
      <c r="F306" s="22" t="s">
        <v>866</v>
      </c>
      <c r="G306" s="22" t="s">
        <v>1327</v>
      </c>
      <c r="H306" s="22" t="s">
        <v>1328</v>
      </c>
      <c r="I306" s="22" t="s">
        <v>1313</v>
      </c>
      <c r="J306" s="10">
        <v>1</v>
      </c>
      <c r="K306" s="12">
        <v>43313</v>
      </c>
      <c r="L306" s="12">
        <v>43555</v>
      </c>
      <c r="M306" s="37">
        <f t="shared" ref="M306:M320" si="16">(L306-K306)/7</f>
        <v>34.571428571428569</v>
      </c>
      <c r="N306" s="7">
        <f t="shared" ref="N306:N308" si="17">J306*100%</f>
        <v>1</v>
      </c>
      <c r="O306" s="34" t="s">
        <v>1199</v>
      </c>
    </row>
    <row r="307" spans="1:15" ht="15.75" thickBot="1" x14ac:dyDescent="0.3">
      <c r="A307" s="6">
        <v>297</v>
      </c>
      <c r="B307" s="33" t="s">
        <v>1329</v>
      </c>
      <c r="C307" s="27" t="s">
        <v>24</v>
      </c>
      <c r="D307" s="9">
        <v>20</v>
      </c>
      <c r="E307" s="22" t="s">
        <v>1330</v>
      </c>
      <c r="F307" s="22" t="s">
        <v>866</v>
      </c>
      <c r="G307" s="22" t="s">
        <v>1331</v>
      </c>
      <c r="H307" s="22" t="s">
        <v>1328</v>
      </c>
      <c r="I307" s="22" t="s">
        <v>1313</v>
      </c>
      <c r="J307" s="10">
        <v>1</v>
      </c>
      <c r="K307" s="12">
        <v>43313</v>
      </c>
      <c r="L307" s="12">
        <v>43555</v>
      </c>
      <c r="M307" s="37">
        <f t="shared" si="16"/>
        <v>34.571428571428569</v>
      </c>
      <c r="N307" s="7">
        <f t="shared" si="17"/>
        <v>1</v>
      </c>
      <c r="O307" s="34" t="s">
        <v>1199</v>
      </c>
    </row>
    <row r="308" spans="1:15" ht="15.75" thickBot="1" x14ac:dyDescent="0.3">
      <c r="A308" s="6">
        <v>298</v>
      </c>
      <c r="B308" s="33" t="s">
        <v>1332</v>
      </c>
      <c r="C308" s="27" t="s">
        <v>24</v>
      </c>
      <c r="D308" s="9">
        <v>20</v>
      </c>
      <c r="E308" s="22" t="s">
        <v>1330</v>
      </c>
      <c r="F308" s="22" t="s">
        <v>866</v>
      </c>
      <c r="G308" s="22" t="s">
        <v>1333</v>
      </c>
      <c r="H308" s="22" t="s">
        <v>1328</v>
      </c>
      <c r="I308" s="22" t="s">
        <v>1313</v>
      </c>
      <c r="J308" s="10">
        <v>1</v>
      </c>
      <c r="K308" s="12">
        <v>43313</v>
      </c>
      <c r="L308" s="12">
        <v>43555</v>
      </c>
      <c r="M308" s="37">
        <f t="shared" si="16"/>
        <v>34.571428571428569</v>
      </c>
      <c r="N308" s="7">
        <f t="shared" si="17"/>
        <v>1</v>
      </c>
      <c r="O308" s="34" t="s">
        <v>1199</v>
      </c>
    </row>
    <row r="309" spans="1:15" ht="15.75" thickBot="1" x14ac:dyDescent="0.3">
      <c r="A309" s="6">
        <v>299</v>
      </c>
      <c r="B309" s="33" t="s">
        <v>1334</v>
      </c>
      <c r="C309" s="27" t="s">
        <v>24</v>
      </c>
      <c r="D309" s="9">
        <v>20</v>
      </c>
      <c r="E309" s="22" t="s">
        <v>1330</v>
      </c>
      <c r="F309" s="22" t="s">
        <v>866</v>
      </c>
      <c r="G309" s="22" t="s">
        <v>1335</v>
      </c>
      <c r="H309" s="22" t="s">
        <v>1336</v>
      </c>
      <c r="I309" s="22" t="s">
        <v>1337</v>
      </c>
      <c r="J309" s="10">
        <v>4</v>
      </c>
      <c r="K309" s="12">
        <v>43313</v>
      </c>
      <c r="L309" s="12">
        <v>43555</v>
      </c>
      <c r="M309" s="37">
        <f t="shared" si="16"/>
        <v>34.571428571428569</v>
      </c>
      <c r="N309" s="13">
        <v>0</v>
      </c>
      <c r="O309" s="34" t="s">
        <v>1199</v>
      </c>
    </row>
    <row r="310" spans="1:15" ht="15.75" thickBot="1" x14ac:dyDescent="0.3">
      <c r="A310" s="6">
        <v>300</v>
      </c>
      <c r="B310" s="33" t="s">
        <v>1338</v>
      </c>
      <c r="C310" s="27" t="s">
        <v>24</v>
      </c>
      <c r="D310" s="9">
        <v>21</v>
      </c>
      <c r="E310" s="22" t="s">
        <v>1339</v>
      </c>
      <c r="F310" s="22" t="s">
        <v>1340</v>
      </c>
      <c r="G310" s="22" t="s">
        <v>1341</v>
      </c>
      <c r="H310" s="22" t="s">
        <v>1342</v>
      </c>
      <c r="I310" s="22" t="s">
        <v>1343</v>
      </c>
      <c r="J310" s="10">
        <v>1</v>
      </c>
      <c r="K310" s="12">
        <v>43313</v>
      </c>
      <c r="L310" s="12">
        <v>43388</v>
      </c>
      <c r="M310" s="37">
        <f t="shared" si="16"/>
        <v>10.714285714285714</v>
      </c>
      <c r="N310" s="7">
        <f>J310*100%</f>
        <v>1</v>
      </c>
      <c r="O310" s="34" t="s">
        <v>1199</v>
      </c>
    </row>
    <row r="311" spans="1:15" ht="15.75" thickBot="1" x14ac:dyDescent="0.3">
      <c r="A311" s="6">
        <v>301</v>
      </c>
      <c r="B311" s="33" t="s">
        <v>1344</v>
      </c>
      <c r="C311" s="27" t="s">
        <v>24</v>
      </c>
      <c r="D311" s="9">
        <v>21</v>
      </c>
      <c r="E311" s="22" t="s">
        <v>1339</v>
      </c>
      <c r="F311" s="22" t="s">
        <v>1340</v>
      </c>
      <c r="G311" s="22" t="s">
        <v>1345</v>
      </c>
      <c r="H311" s="22" t="s">
        <v>1346</v>
      </c>
      <c r="I311" s="22" t="s">
        <v>1347</v>
      </c>
      <c r="J311" s="10">
        <v>1</v>
      </c>
      <c r="K311" s="12">
        <v>43313</v>
      </c>
      <c r="L311" s="12">
        <v>43388</v>
      </c>
      <c r="M311" s="37">
        <f t="shared" si="16"/>
        <v>10.714285714285714</v>
      </c>
      <c r="N311" s="7">
        <f>J311*100%</f>
        <v>1</v>
      </c>
      <c r="O311" s="34" t="s">
        <v>1199</v>
      </c>
    </row>
    <row r="312" spans="1:15" ht="15.75" thickBot="1" x14ac:dyDescent="0.3">
      <c r="A312" s="6">
        <v>302</v>
      </c>
      <c r="B312" s="33" t="s">
        <v>1348</v>
      </c>
      <c r="C312" s="27" t="s">
        <v>24</v>
      </c>
      <c r="D312" s="9">
        <v>22</v>
      </c>
      <c r="E312" s="22" t="s">
        <v>1349</v>
      </c>
      <c r="F312" s="22" t="s">
        <v>1350</v>
      </c>
      <c r="G312" s="22" t="s">
        <v>1351</v>
      </c>
      <c r="H312" s="22" t="s">
        <v>1352</v>
      </c>
      <c r="I312" s="22" t="s">
        <v>1353</v>
      </c>
      <c r="J312" s="10">
        <v>8</v>
      </c>
      <c r="K312" s="12">
        <v>43313</v>
      </c>
      <c r="L312" s="12">
        <v>43555</v>
      </c>
      <c r="M312" s="37">
        <f t="shared" si="16"/>
        <v>34.571428571428569</v>
      </c>
      <c r="N312" s="15">
        <f>J312*37.5%</f>
        <v>3</v>
      </c>
      <c r="O312" s="34" t="s">
        <v>1199</v>
      </c>
    </row>
    <row r="313" spans="1:15" ht="15.75" thickBot="1" x14ac:dyDescent="0.3">
      <c r="A313" s="6">
        <v>303</v>
      </c>
      <c r="B313" s="33" t="s">
        <v>1354</v>
      </c>
      <c r="C313" s="27" t="s">
        <v>24</v>
      </c>
      <c r="D313" s="9">
        <v>23</v>
      </c>
      <c r="E313" s="22" t="s">
        <v>1355</v>
      </c>
      <c r="F313" s="22" t="s">
        <v>1356</v>
      </c>
      <c r="G313" s="22" t="s">
        <v>1357</v>
      </c>
      <c r="H313" s="22" t="s">
        <v>1358</v>
      </c>
      <c r="I313" s="22" t="s">
        <v>1359</v>
      </c>
      <c r="J313" s="10">
        <v>4</v>
      </c>
      <c r="K313" s="12">
        <v>43296</v>
      </c>
      <c r="L313" s="12">
        <v>43677</v>
      </c>
      <c r="M313" s="37">
        <f t="shared" si="16"/>
        <v>54.428571428571431</v>
      </c>
      <c r="N313" s="15">
        <f>J313*25%</f>
        <v>1</v>
      </c>
      <c r="O313" s="34" t="s">
        <v>1199</v>
      </c>
    </row>
    <row r="314" spans="1:15" ht="15.75" thickBot="1" x14ac:dyDescent="0.3">
      <c r="A314" s="6">
        <v>304</v>
      </c>
      <c r="B314" s="33" t="s">
        <v>1360</v>
      </c>
      <c r="C314" s="27" t="s">
        <v>24</v>
      </c>
      <c r="D314" s="9">
        <v>23</v>
      </c>
      <c r="E314" s="22" t="s">
        <v>1355</v>
      </c>
      <c r="F314" s="22" t="s">
        <v>1356</v>
      </c>
      <c r="G314" s="22" t="s">
        <v>1361</v>
      </c>
      <c r="H314" s="22" t="s">
        <v>1362</v>
      </c>
      <c r="I314" s="22" t="s">
        <v>1363</v>
      </c>
      <c r="J314" s="10">
        <v>1</v>
      </c>
      <c r="K314" s="12">
        <v>43296</v>
      </c>
      <c r="L314" s="12">
        <v>43677</v>
      </c>
      <c r="M314" s="37">
        <f t="shared" si="16"/>
        <v>54.428571428571431</v>
      </c>
      <c r="N314" s="7">
        <f>J314*100%</f>
        <v>1</v>
      </c>
      <c r="O314" s="34" t="s">
        <v>1199</v>
      </c>
    </row>
    <row r="315" spans="1:15" ht="15.75" thickBot="1" x14ac:dyDescent="0.3">
      <c r="A315" s="6">
        <v>305</v>
      </c>
      <c r="B315" s="33" t="s">
        <v>1364</v>
      </c>
      <c r="C315" s="27" t="s">
        <v>24</v>
      </c>
      <c r="D315" s="9">
        <v>23</v>
      </c>
      <c r="E315" s="22" t="s">
        <v>1355</v>
      </c>
      <c r="F315" s="22" t="s">
        <v>1356</v>
      </c>
      <c r="G315" s="22" t="s">
        <v>1365</v>
      </c>
      <c r="H315" s="22" t="s">
        <v>1366</v>
      </c>
      <c r="I315" s="22" t="s">
        <v>1367</v>
      </c>
      <c r="J315" s="10">
        <v>1</v>
      </c>
      <c r="K315" s="12">
        <v>43296</v>
      </c>
      <c r="L315" s="12">
        <v>43677</v>
      </c>
      <c r="M315" s="37">
        <f t="shared" si="16"/>
        <v>54.428571428571431</v>
      </c>
      <c r="N315" s="7">
        <f>J315*100%</f>
        <v>1</v>
      </c>
      <c r="O315" s="34" t="s">
        <v>1199</v>
      </c>
    </row>
    <row r="316" spans="1:15" ht="15.75" thickBot="1" x14ac:dyDescent="0.3">
      <c r="A316" s="6">
        <v>306</v>
      </c>
      <c r="B316" s="33" t="s">
        <v>1368</v>
      </c>
      <c r="C316" s="27" t="s">
        <v>24</v>
      </c>
      <c r="D316" s="9">
        <v>23</v>
      </c>
      <c r="E316" s="22" t="s">
        <v>1355</v>
      </c>
      <c r="F316" s="22" t="s">
        <v>1356</v>
      </c>
      <c r="G316" s="22" t="s">
        <v>1369</v>
      </c>
      <c r="H316" s="22" t="s">
        <v>1370</v>
      </c>
      <c r="I316" s="22" t="s">
        <v>1371</v>
      </c>
      <c r="J316" s="10">
        <v>1</v>
      </c>
      <c r="K316" s="12">
        <v>43296</v>
      </c>
      <c r="L316" s="12">
        <v>43677</v>
      </c>
      <c r="M316" s="37">
        <f t="shared" si="16"/>
        <v>54.428571428571431</v>
      </c>
      <c r="N316" s="7">
        <f>J316*100%</f>
        <v>1</v>
      </c>
      <c r="O316" s="34" t="s">
        <v>1199</v>
      </c>
    </row>
    <row r="317" spans="1:15" ht="15.75" thickBot="1" x14ac:dyDescent="0.3">
      <c r="A317" s="6">
        <v>307</v>
      </c>
      <c r="B317" s="33" t="s">
        <v>1372</v>
      </c>
      <c r="C317" s="27" t="s">
        <v>24</v>
      </c>
      <c r="D317" s="9">
        <v>24</v>
      </c>
      <c r="E317" s="22" t="s">
        <v>1373</v>
      </c>
      <c r="F317" s="22" t="s">
        <v>1374</v>
      </c>
      <c r="G317" s="22" t="s">
        <v>1375</v>
      </c>
      <c r="H317" s="22" t="s">
        <v>1358</v>
      </c>
      <c r="I317" s="22" t="s">
        <v>1376</v>
      </c>
      <c r="J317" s="10">
        <v>4</v>
      </c>
      <c r="K317" s="12">
        <v>43296</v>
      </c>
      <c r="L317" s="12">
        <v>43677</v>
      </c>
      <c r="M317" s="37">
        <f t="shared" si="16"/>
        <v>54.428571428571431</v>
      </c>
      <c r="N317" s="7">
        <f>J317*25%</f>
        <v>1</v>
      </c>
      <c r="O317" s="34" t="s">
        <v>1199</v>
      </c>
    </row>
    <row r="318" spans="1:15" ht="15.75" thickBot="1" x14ac:dyDescent="0.3">
      <c r="A318" s="6">
        <v>308</v>
      </c>
      <c r="B318" s="33" t="s">
        <v>1377</v>
      </c>
      <c r="C318" s="27" t="s">
        <v>24</v>
      </c>
      <c r="D318" s="9">
        <v>24</v>
      </c>
      <c r="E318" s="22" t="s">
        <v>1373</v>
      </c>
      <c r="F318" s="22" t="s">
        <v>1374</v>
      </c>
      <c r="G318" s="22" t="s">
        <v>1378</v>
      </c>
      <c r="H318" s="22" t="s">
        <v>1362</v>
      </c>
      <c r="I318" s="22" t="s">
        <v>1363</v>
      </c>
      <c r="J318" s="10">
        <v>1</v>
      </c>
      <c r="K318" s="12">
        <v>43296</v>
      </c>
      <c r="L318" s="12">
        <v>43677</v>
      </c>
      <c r="M318" s="37">
        <f t="shared" si="16"/>
        <v>54.428571428571431</v>
      </c>
      <c r="N318" s="7">
        <f>J318*100%</f>
        <v>1</v>
      </c>
      <c r="O318" s="34" t="s">
        <v>1199</v>
      </c>
    </row>
    <row r="319" spans="1:15" ht="15.75" thickBot="1" x14ac:dyDescent="0.3">
      <c r="A319" s="6">
        <v>309</v>
      </c>
      <c r="B319" s="33" t="s">
        <v>1379</v>
      </c>
      <c r="C319" s="27" t="s">
        <v>24</v>
      </c>
      <c r="D319" s="9">
        <v>24</v>
      </c>
      <c r="E319" s="22" t="s">
        <v>1373</v>
      </c>
      <c r="F319" s="22" t="s">
        <v>1374</v>
      </c>
      <c r="G319" s="22" t="s">
        <v>1380</v>
      </c>
      <c r="H319" s="22" t="s">
        <v>1381</v>
      </c>
      <c r="I319" s="22" t="s">
        <v>1382</v>
      </c>
      <c r="J319" s="10">
        <v>1</v>
      </c>
      <c r="K319" s="12">
        <v>43296</v>
      </c>
      <c r="L319" s="12">
        <v>43677</v>
      </c>
      <c r="M319" s="37">
        <f t="shared" si="16"/>
        <v>54.428571428571431</v>
      </c>
      <c r="N319" s="7">
        <f>J319*50%</f>
        <v>0.5</v>
      </c>
      <c r="O319" s="34" t="s">
        <v>1199</v>
      </c>
    </row>
    <row r="320" spans="1:15" ht="15.75" thickBot="1" x14ac:dyDescent="0.3">
      <c r="A320" s="6">
        <v>310</v>
      </c>
      <c r="B320" s="33" t="s">
        <v>1383</v>
      </c>
      <c r="C320" s="27" t="s">
        <v>24</v>
      </c>
      <c r="D320" s="9">
        <v>24</v>
      </c>
      <c r="E320" s="22" t="s">
        <v>1373</v>
      </c>
      <c r="F320" s="22" t="s">
        <v>1374</v>
      </c>
      <c r="G320" s="22" t="s">
        <v>1369</v>
      </c>
      <c r="H320" s="22" t="s">
        <v>1370</v>
      </c>
      <c r="I320" s="22" t="s">
        <v>1384</v>
      </c>
      <c r="J320" s="10">
        <v>1</v>
      </c>
      <c r="K320" s="12">
        <v>43296</v>
      </c>
      <c r="L320" s="12">
        <v>43677</v>
      </c>
      <c r="M320" s="37">
        <f t="shared" si="16"/>
        <v>54.428571428571431</v>
      </c>
      <c r="N320" s="7">
        <f t="shared" ref="N320" si="18">J320*100%</f>
        <v>1</v>
      </c>
      <c r="O320" s="34" t="s">
        <v>1199</v>
      </c>
    </row>
    <row r="351004" spans="1:1" x14ac:dyDescent="0.25">
      <c r="A351004" s="18" t="s">
        <v>1385</v>
      </c>
    </row>
    <row r="351005" spans="1:1" x14ac:dyDescent="0.25">
      <c r="A351005" s="18" t="s">
        <v>40</v>
      </c>
    </row>
  </sheetData>
  <autoFilter ref="B10:O10"/>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el inicio de la actividad. (FORMATO AAAA/MM/DD)" sqref="L180 K11:K25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79 L181:L25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0">
      <formula1>$A$351002:$A$351004</formula1>
    </dataValidation>
  </dataValidations>
  <printOptions horizontalCentered="1"/>
  <pageMargins left="0.19685039370078741" right="0.19685039370078741" top="0.19685039370078741" bottom="0.19685039370078741" header="0" footer="0"/>
  <pageSetup paperSize="5" scale="55"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Seguimiento PM Corte 31122018</vt:lpstr>
      <vt:lpstr>'Seguimiento PM Corte 31122018'!Área_de_impresión</vt:lpstr>
      <vt:lpstr>'Seguimiento PM Corte 31122018'!Títulos_a_imprimir</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Mauricio Bustos Quintero</dc:creator>
  <cp:lastModifiedBy>Diego Mauricio Bustos Quintero</cp:lastModifiedBy>
  <dcterms:created xsi:type="dcterms:W3CDTF">2019-01-23T19:36:19Z</dcterms:created>
  <dcterms:modified xsi:type="dcterms:W3CDTF">2019-01-23T21:04:08Z</dcterms:modified>
</cp:coreProperties>
</file>